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97FF1A6D-9392-4F03-853F-7887BF87AE6B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BS" sheetId="27" r:id="rId1"/>
    <sheet name="PL" sheetId="24" r:id="rId2"/>
    <sheet name="CE" sheetId="25" r:id="rId3"/>
    <sheet name="CF" sheetId="28" r:id="rId4"/>
  </sheets>
  <definedNames>
    <definedName name="_xlnm.Print_Area" localSheetId="0">BS!$A$1:$G$60</definedName>
    <definedName name="_xlnm.Print_Area" localSheetId="2">CE!$A$1:$R$34</definedName>
    <definedName name="_xlnm.Print_Area" localSheetId="3">CF!$A$1:$E$79</definedName>
    <definedName name="_xlnm.Print_Area" localSheetId="1">PL!$A$1:$F$67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3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28" l="1"/>
  <c r="E70" i="28"/>
  <c r="F11" i="24" l="1"/>
  <c r="F27" i="24"/>
  <c r="F20" i="24"/>
  <c r="J17" i="25" l="1"/>
  <c r="L28" i="25"/>
  <c r="F30" i="25"/>
  <c r="F32" i="25" s="1"/>
  <c r="D30" i="25"/>
  <c r="D32" i="25" s="1"/>
  <c r="C73" i="28"/>
  <c r="C13" i="28"/>
  <c r="C21" i="28"/>
  <c r="H17" i="25" l="1"/>
  <c r="C65" i="28" l="1"/>
  <c r="E65" i="28"/>
  <c r="L20" i="25" l="1"/>
  <c r="R20" i="25" s="1"/>
  <c r="L13" i="25"/>
  <c r="L25" i="25" l="1"/>
  <c r="F35" i="25"/>
  <c r="D35" i="25"/>
  <c r="L16" i="25" l="1"/>
  <c r="R13" i="25" l="1"/>
  <c r="R25" i="25" l="1"/>
  <c r="F18" i="25"/>
  <c r="F22" i="25" s="1"/>
  <c r="D18" i="25"/>
  <c r="D22" i="25" s="1"/>
  <c r="N18" i="25"/>
  <c r="N22" i="25" s="1"/>
  <c r="J18" i="25"/>
  <c r="J22" i="25" s="1"/>
  <c r="L17" i="25" l="1"/>
  <c r="R17" i="25" s="1"/>
  <c r="H18" i="25"/>
  <c r="H22" i="25" s="1"/>
  <c r="N30" i="25"/>
  <c r="N32" i="25" s="1"/>
  <c r="L18" i="25" l="1"/>
  <c r="L22" i="25" s="1"/>
  <c r="N35" i="25"/>
  <c r="G58" i="27" l="1"/>
  <c r="E58" i="27"/>
  <c r="G44" i="27"/>
  <c r="E44" i="27"/>
  <c r="G20" i="27"/>
  <c r="E20" i="27"/>
  <c r="E59" i="27" l="1"/>
  <c r="E61" i="27" s="1"/>
  <c r="G59" i="27"/>
  <c r="F28" i="24" l="1"/>
  <c r="F13" i="24"/>
  <c r="F10" i="24"/>
  <c r="F56" i="24"/>
  <c r="F49" i="24"/>
  <c r="F18" i="24" l="1"/>
  <c r="F57" i="24"/>
  <c r="F30" i="24" l="1"/>
  <c r="F32" i="24" l="1"/>
  <c r="P16" i="25" s="1"/>
  <c r="E9" i="28"/>
  <c r="E25" i="28" s="1"/>
  <c r="E42" i="28" s="1"/>
  <c r="E72" i="28" s="1"/>
  <c r="E74" i="28" s="1"/>
  <c r="D56" i="24"/>
  <c r="J29" i="25" s="1"/>
  <c r="J30" i="25" s="1"/>
  <c r="J32" i="25" s="1"/>
  <c r="P18" i="25" l="1"/>
  <c r="R16" i="25"/>
  <c r="F58" i="24"/>
  <c r="D49" i="24"/>
  <c r="H29" i="25" s="1"/>
  <c r="L29" i="25" l="1"/>
  <c r="H30" i="25"/>
  <c r="H32" i="25" s="1"/>
  <c r="P22" i="25"/>
  <c r="R18" i="25"/>
  <c r="R22" i="25" s="1"/>
  <c r="D57" i="24"/>
  <c r="L30" i="25" l="1"/>
  <c r="R29" i="25"/>
  <c r="D10" i="24"/>
  <c r="C20" i="28" s="1"/>
  <c r="D13" i="24"/>
  <c r="L32" i="25" l="1"/>
  <c r="L35" i="25" s="1"/>
  <c r="D18" i="24"/>
  <c r="D28" i="24"/>
  <c r="D30" i="24" l="1"/>
  <c r="D32" i="24" l="1"/>
  <c r="P28" i="25" s="1"/>
  <c r="C9" i="28"/>
  <c r="C25" i="28" s="1"/>
  <c r="C42" i="28" s="1"/>
  <c r="C72" i="28" s="1"/>
  <c r="C74" i="28" s="1"/>
  <c r="C80" i="28" s="1"/>
  <c r="D58" i="24" l="1"/>
  <c r="P30" i="25"/>
  <c r="P32" i="25" s="1"/>
  <c r="R28" i="25"/>
  <c r="P35" i="25" l="1"/>
  <c r="R30" i="25"/>
  <c r="R32" i="25" l="1"/>
  <c r="R35" i="25" s="1"/>
</calcChain>
</file>

<file path=xl/sharedStrings.xml><?xml version="1.0" encoding="utf-8"?>
<sst xmlns="http://schemas.openxmlformats.org/spreadsheetml/2006/main" count="222" uniqueCount="177">
  <si>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</si>
  <si>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</si>
  <si>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</si>
  <si>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</si>
  <si>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</si>
  <si>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</si>
  <si>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</si>
  <si>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</si>
  <si>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</si>
  <si>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</si>
  <si>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</si>
  <si>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</si>
  <si>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</si>
  <si>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</si>
  <si>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</si>
  <si>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</si>
  <si>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</si>
  <si>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</si>
  <si>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</si>
  <si>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</si>
  <si>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</si>
  <si>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</si>
  <si>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</si>
  <si>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</si>
  <si>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</si>
  <si>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</si>
  <si>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</si>
  <si>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</si>
  <si>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</si>
  <si>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</si>
  <si>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</si>
  <si>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</si>
  <si>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</si>
  <si>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</si>
  <si>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</si>
  <si>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</si>
  <si>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</si>
  <si>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</si>
  <si>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</si>
  <si>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</si>
  <si>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</si>
  <si>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</si>
  <si>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</si>
  <si>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</si>
  <si>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</si>
  <si>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</si>
  <si>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</si>
  <si>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</si>
  <si>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</si>
  <si>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</si>
  <si>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</si>
  <si>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</si>
  <si>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</si>
  <si>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</si>
  <si>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</si>
  <si>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</si>
  <si>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>Proceeds from disposal of equipment</t>
  </si>
  <si>
    <t>Liabilities payable on demand</t>
  </si>
  <si>
    <t xml:space="preserve">   through other comprehensive income  </t>
  </si>
  <si>
    <t xml:space="preserve">      Expected credit losses</t>
  </si>
  <si>
    <t>Expected credit losses</t>
  </si>
  <si>
    <t>Cash paid for lease liabilities</t>
  </si>
  <si>
    <t xml:space="preserve">   Revenue received in advance</t>
  </si>
  <si>
    <t xml:space="preserve">      Provisions for employee benefits</t>
  </si>
  <si>
    <t xml:space="preserve">      Provisions for litigation</t>
  </si>
  <si>
    <t xml:space="preserve">   at amortised cost</t>
  </si>
  <si>
    <t xml:space="preserve">   designated at fair value through other comprehensive income</t>
  </si>
  <si>
    <t>Balance as at 1 January 2024</t>
  </si>
  <si>
    <t>(in thousand Baht)</t>
  </si>
  <si>
    <t>Three-month period ended</t>
  </si>
  <si>
    <t>31 December</t>
  </si>
  <si>
    <t>Liabilities and equity</t>
  </si>
  <si>
    <t>Liabilities</t>
  </si>
  <si>
    <t>Equity</t>
  </si>
  <si>
    <t>Net profit</t>
  </si>
  <si>
    <t>Other comprehensive income</t>
  </si>
  <si>
    <t>Items that will be reclassified subsequently to profit or loss</t>
  </si>
  <si>
    <t xml:space="preserve">Profit from operations before income tax </t>
  </si>
  <si>
    <t xml:space="preserve">Adjustments to reconcile profit from operations before </t>
  </si>
  <si>
    <t xml:space="preserve">   income tax to net cash receipts (payments) from operating activities</t>
  </si>
  <si>
    <t>Profit from operations before changes in operating assets and liabilities</t>
  </si>
  <si>
    <t>Statements of profit or loss and other comprehensive income (Unaudited)</t>
  </si>
  <si>
    <t>Statements of changes in equity (Unaudited)</t>
  </si>
  <si>
    <t xml:space="preserve">Statements of cash flows (Unaudited) </t>
  </si>
  <si>
    <t>Supplementary disclosures of cash flow information</t>
  </si>
  <si>
    <t>Non-cash transactions:</t>
  </si>
  <si>
    <t>Interbank and money market items, net</t>
  </si>
  <si>
    <t>Investments, net</t>
  </si>
  <si>
    <t>Loans to customers and accrued interest receivables, net</t>
  </si>
  <si>
    <t>Premises and equipment, net</t>
  </si>
  <si>
    <t>Right-of-use assets, net</t>
  </si>
  <si>
    <t>Intangible assets, net</t>
  </si>
  <si>
    <t>Other assets, net</t>
  </si>
  <si>
    <t>Debts issued and borrowings</t>
  </si>
  <si>
    <t>Lease liabilities</t>
  </si>
  <si>
    <t xml:space="preserve">   Authorised share capital</t>
  </si>
  <si>
    <t xml:space="preserve">   Issued and paid-up share capital</t>
  </si>
  <si>
    <t>Total equity</t>
  </si>
  <si>
    <t>Total liabilities and equity</t>
  </si>
  <si>
    <t xml:space="preserve">   Appropriated</t>
  </si>
  <si>
    <t xml:space="preserve">     Legal reserve</t>
  </si>
  <si>
    <t>Other reserves</t>
  </si>
  <si>
    <t>Earnings per share</t>
  </si>
  <si>
    <t>Premium on share capital</t>
  </si>
  <si>
    <t>Items that will not be reclassified subsequently to profit or loss</t>
  </si>
  <si>
    <t>Income tax payable</t>
  </si>
  <si>
    <t>Accrued interest payables</t>
  </si>
  <si>
    <t>Employee expenses</t>
  </si>
  <si>
    <t>Directors' remuneration</t>
  </si>
  <si>
    <t>Premises and equipment expenses</t>
  </si>
  <si>
    <t>Taxes and duties</t>
  </si>
  <si>
    <t>Advertising and promotional expenses</t>
  </si>
  <si>
    <t>Amortisation on intangible assets</t>
  </si>
  <si>
    <t>Supporting services expenses</t>
  </si>
  <si>
    <t>Other expenses</t>
  </si>
  <si>
    <t>share capital</t>
  </si>
  <si>
    <t>Premium on</t>
  </si>
  <si>
    <t>(Losses) gains on</t>
  </si>
  <si>
    <t>investments in debt</t>
  </si>
  <si>
    <t>instruments at</t>
  </si>
  <si>
    <t>fair value through</t>
  </si>
  <si>
    <t>other comprehensive</t>
  </si>
  <si>
    <t>income</t>
  </si>
  <si>
    <t>investments in</t>
  </si>
  <si>
    <t>equity instruments</t>
  </si>
  <si>
    <t>designated at</t>
  </si>
  <si>
    <t>Total other</t>
  </si>
  <si>
    <t>reserves</t>
  </si>
  <si>
    <t>Legal reserve</t>
  </si>
  <si>
    <t>Comprehensive income for the period</t>
  </si>
  <si>
    <t>Transfer to retained earnings</t>
  </si>
  <si>
    <t>Proceeds from disposal and capital return of investments in equity instruments</t>
  </si>
  <si>
    <t xml:space="preserve">Acquisition of investments in debt instruments measured at fair value </t>
  </si>
  <si>
    <t>Interest received</t>
  </si>
  <si>
    <t>Dividends received</t>
  </si>
  <si>
    <t>Acquisition of intangible assets</t>
  </si>
  <si>
    <t>Proceeds from disposal and redemption of investments in debt instruments measured</t>
  </si>
  <si>
    <t xml:space="preserve">   at fair value through other comprehensive income</t>
  </si>
  <si>
    <t>Acquisition of premises and equipment</t>
  </si>
  <si>
    <t>Net increase (decrease) in cash</t>
  </si>
  <si>
    <t xml:space="preserve">Cash at 1 January </t>
  </si>
  <si>
    <t>(Unaudited)</t>
  </si>
  <si>
    <t>Income tax relating to components of other comprehensive income</t>
  </si>
  <si>
    <t>will not be reclassifed subsequently to profit or loss</t>
  </si>
  <si>
    <t>Total other comprehensive income, net</t>
  </si>
  <si>
    <t>Total comprehensive income</t>
  </si>
  <si>
    <t>will be reclassified subsequently to profit or loss</t>
  </si>
  <si>
    <t>Total comprehensive income for the period</t>
  </si>
  <si>
    <t>31 March</t>
  </si>
  <si>
    <t>Gains on investments</t>
  </si>
  <si>
    <t>For the three-month period ended 31 March 2024</t>
  </si>
  <si>
    <t>Balance as at 31 March 2024</t>
  </si>
  <si>
    <t>For the three-month period ended 31 March 2025</t>
  </si>
  <si>
    <t>Balance as at 1 January 2025</t>
  </si>
  <si>
    <t>Balance as at 31 March 2025</t>
  </si>
  <si>
    <t>6, 10</t>
  </si>
  <si>
    <t>8, 10</t>
  </si>
  <si>
    <t>Cash at 31 March</t>
  </si>
  <si>
    <t xml:space="preserve">      Gains on disposal/write-off of premises and equipment and intangible assets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</si>
  <si>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</si>
  <si>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Proceeds from perpertual subordinated debentures</t>
  </si>
  <si>
    <t>Net cash provided by (used in) operating activities</t>
  </si>
  <si>
    <t>Net cash (used in) provided by investing activities</t>
  </si>
  <si>
    <t>Net cash provided by (used in) financing activities</t>
  </si>
  <si>
    <t>Gain on investments in debt instruments measured at fair value</t>
  </si>
  <si>
    <t>Net gains on financial instruments measured at fair value through profit or loss</t>
  </si>
  <si>
    <t>(Losses) gains on investments in equity instruments designated at fair value</t>
  </si>
  <si>
    <t xml:space="preserve">      Gains on financial instruments measured at fair value through profit or loss</t>
  </si>
  <si>
    <t xml:space="preserve">      Gains on sales of investments</t>
  </si>
  <si>
    <t xml:space="preserve">Proceeds from disposal and redemption of investments in debt instruments measured </t>
  </si>
  <si>
    <t xml:space="preserve">      (Gains) losses on lease modification</t>
  </si>
  <si>
    <t>Increase (decrease) in operating liabilities</t>
  </si>
  <si>
    <t xml:space="preserve">   Increase in payables for purchase of assets on credit</t>
  </si>
  <si>
    <t>(Increase) decrease in operating assets</t>
  </si>
  <si>
    <t>Properties for sale, net</t>
  </si>
  <si>
    <t xml:space="preserve">   Properties for sale</t>
  </si>
  <si>
    <t xml:space="preserve"> Gains (losses)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</si>
</sst>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</numFmts>
  <fonts count="2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b/>
      <i/>
      <sz val="11"/>
      <name val="Times New Roman"/>
      <family val="1"/>
    </font>
    <font>
      <sz val="16"/>
      <name val="Angsana New"/>
      <family val="1"/>
    </font>
    <font>
      <sz val="12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Arial"/>
      <family val="2"/>
    </font>
    <font>
      <sz val="16"/>
      <color theme="0"/>
      <name val="Angsana New"/>
      <family val="1"/>
    </font>
    <font>
      <b/>
      <sz val="11"/>
      <color theme="0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  <xf numFmtId="0" fontId="14" fillId="0" borderId="0"/>
    <xf numFmtId="0" fontId="6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6" fillId="0" borderId="0"/>
    <xf numFmtId="4" fontId="1" fillId="0" borderId="0" applyFont="0" applyFill="0" applyBorder="0" applyAlignment="0" applyProtection="0"/>
  </cellStyleXfs>
  <cellXfs count="123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/>
    <xf numFmtId="0" fontId="18" fillId="0" borderId="0" xfId="0" applyFont="1"/>
    <xf numFmtId="0" fontId="17" fillId="0" borderId="0" xfId="0" applyFont="1"/>
    <xf numFmtId="38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8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8" fontId="8" fillId="0" borderId="0" xfId="1" applyNumberFormat="1" applyFont="1" applyFill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168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6" xfId="1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center" vertical="center"/>
    </xf>
    <xf numFmtId="41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right" vertical="center"/>
    </xf>
    <xf numFmtId="39" fontId="7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68" fontId="16" fillId="0" borderId="0" xfId="14" applyNumberFormat="1" applyFont="1" applyFill="1" applyAlignment="1">
      <alignment vertical="center"/>
    </xf>
    <xf numFmtId="49" fontId="8" fillId="0" borderId="0" xfId="0" applyNumberFormat="1" applyFont="1" applyAlignment="1">
      <alignment horizontal="right" vertical="center"/>
    </xf>
    <xf numFmtId="49" fontId="8" fillId="0" borderId="0" xfId="0" quotePrefix="1" applyNumberFormat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/>
    </xf>
    <xf numFmtId="0" fontId="8" fillId="0" borderId="0" xfId="13" applyFont="1" applyAlignment="1">
      <alignment horizontal="left" vertical="center"/>
    </xf>
    <xf numFmtId="38" fontId="8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38" fontId="9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vertical="center"/>
    </xf>
    <xf numFmtId="41" fontId="7" fillId="0" borderId="6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right" vertical="center"/>
    </xf>
    <xf numFmtId="41" fontId="11" fillId="0" borderId="0" xfId="0" applyNumberFormat="1" applyFont="1" applyAlignment="1">
      <alignment horizontal="right" vertical="center"/>
    </xf>
    <xf numFmtId="41" fontId="21" fillId="0" borderId="0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37" fontId="18" fillId="0" borderId="0" xfId="0" applyNumberFormat="1" applyFont="1" applyAlignment="1">
      <alignment horizontal="centerContinuous" vertical="center"/>
    </xf>
    <xf numFmtId="37" fontId="18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37" fontId="17" fillId="0" borderId="0" xfId="0" applyNumberFormat="1" applyFont="1" applyAlignment="1">
      <alignment horizontal="centerContinuous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7" fillId="4" borderId="0" xfId="1" applyNumberFormat="1" applyFont="1" applyFill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41" fontId="7" fillId="4" borderId="0" xfId="1" applyNumberFormat="1" applyFont="1" applyFill="1" applyBorder="1" applyAlignment="1">
      <alignment horizontal="right" vertical="center"/>
    </xf>
    <xf numFmtId="168" fontId="8" fillId="4" borderId="5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37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3" fontId="8" fillId="0" borderId="0" xfId="1" applyNumberFormat="1" applyFont="1" applyFill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41" fontId="22" fillId="0" borderId="0" xfId="14" applyNumberFormat="1" applyFont="1" applyFill="1" applyAlignment="1">
      <alignment horizontal="right" vertical="center"/>
    </xf>
    <xf numFmtId="41" fontId="8" fillId="0" borderId="0" xfId="0" applyNumberFormat="1" applyFont="1" applyAlignment="1">
      <alignment horizontal="left" vertical="center"/>
    </xf>
    <xf numFmtId="41" fontId="23" fillId="5" borderId="0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37" fontId="24" fillId="0" borderId="0" xfId="0" applyNumberFormat="1" applyFont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quotePrefix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38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0" fontId="9" fillId="0" borderId="0" xfId="0" quotePrefix="1" applyFont="1" applyAlignment="1">
      <alignment horizontal="center" vertical="center"/>
    </xf>
    <xf numFmtId="0" fontId="8" fillId="0" borderId="0" xfId="12" applyFont="1" applyAlignment="1">
      <alignment horizontal="center" vertical="center"/>
    </xf>
    <xf numFmtId="16" fontId="8" fillId="0" borderId="0" xfId="12" quotePrefix="1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9" fillId="0" borderId="0" xfId="0" quotePrefix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0" fontId="8" fillId="0" borderId="0" xfId="12" applyFont="1" applyFill="1" applyAlignment="1">
      <alignment horizontal="center" vertical="center"/>
    </xf>
    <xf numFmtId="16" fontId="8" fillId="0" borderId="0" xfId="12" quotePrefix="1" applyNumberFormat="1" applyFont="1" applyFill="1" applyAlignment="1">
      <alignment horizontal="center" vertical="center"/>
    </xf>
  </cellXfs>
  <cellStyles count="18">
    <cellStyle name="Comma" xfId="1" builtinId="3"/>
    <cellStyle name="Comma 140" xfId="15" xr:uid="{607DFB4C-B85C-4881-AD37-ACB120BB88A8}"/>
    <cellStyle name="Comma 155" xfId="14" xr:uid="{86302A29-DE6E-4E8B-A37E-8D3DA3CDABDB}"/>
    <cellStyle name="Comma 2" xfId="17" xr:uid="{4FF50986-67FC-46A0-80A0-A91D0320DE9C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12" xr:uid="{272324D8-6B3C-4EF3-BFFF-D5CFC80DBE6C}"/>
    <cellStyle name="Normal 5" xfId="11" xr:uid="{FB491815-6F2C-47A6-8435-C374505DCEDE}"/>
    <cellStyle name="Normal 5 3 3" xfId="16" xr:uid="{1786F5AB-CDFF-41F2-8F0F-CFAA959ECB92}"/>
    <cellStyle name="Normal_SCBT_ENG_31Mar06_Excel" xfId="13" xr:uid="{FC1EC1A8-A7E4-45A2-9E53-E19F150F4951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17" name="Picture 1" hidden="1">
          <a:extLst>
            <a:ext uri="{FF2B5EF4-FFF2-40B4-BE49-F238E27FC236}">
              <a16:creationId xmlns:a16="http://schemas.microsoft.com/office/drawing/2014/main" id="{218A532A-0850-4A8F-9478-6823F2972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33265" y="0"/>
          <a:ext cx="2748833" cy="1409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19</xdr:row>
      <xdr:rowOff>181841</xdr:rowOff>
    </xdr:from>
    <xdr:to>
      <xdr:col>6</xdr:col>
      <xdr:colOff>890154</xdr:colOff>
      <xdr:row>20</xdr:row>
      <xdr:rowOff>0</xdr:rowOff>
    </xdr:to>
    <xdr:pic>
      <xdr:nvPicPr>
        <xdr:cNvPr id="18" name="Picture 4" hidden="1">
          <a:extLst>
            <a:ext uri="{FF2B5EF4-FFF2-40B4-BE49-F238E27FC236}">
              <a16:creationId xmlns:a16="http://schemas.microsoft.com/office/drawing/2014/main" id="{9256DB81-B8FC-4771-A84F-08EAA9BAE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86350" y="5668241"/>
          <a:ext cx="2071254" cy="1229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20</xdr:row>
      <xdr:rowOff>277092</xdr:rowOff>
    </xdr:from>
    <xdr:to>
      <xdr:col>6</xdr:col>
      <xdr:colOff>170156</xdr:colOff>
      <xdr:row>25</xdr:row>
      <xdr:rowOff>155982</xdr:rowOff>
    </xdr:to>
    <xdr:pic>
      <xdr:nvPicPr>
        <xdr:cNvPr id="19" name="Picture 1" hidden="1">
          <a:extLst>
            <a:ext uri="{FF2B5EF4-FFF2-40B4-BE49-F238E27FC236}">
              <a16:creationId xmlns:a16="http://schemas.microsoft.com/office/drawing/2014/main" id="{3F5828F5-73EE-4752-ABB3-0C63A95F7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6068292"/>
          <a:ext cx="2748833" cy="109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54</xdr:row>
      <xdr:rowOff>199159</xdr:rowOff>
    </xdr:from>
    <xdr:to>
      <xdr:col>6</xdr:col>
      <xdr:colOff>924791</xdr:colOff>
      <xdr:row>58</xdr:row>
      <xdr:rowOff>103909</xdr:rowOff>
    </xdr:to>
    <xdr:pic>
      <xdr:nvPicPr>
        <xdr:cNvPr id="20" name="Picture 4" hidden="1">
          <a:extLst>
            <a:ext uri="{FF2B5EF4-FFF2-40B4-BE49-F238E27FC236}">
              <a16:creationId xmlns:a16="http://schemas.microsoft.com/office/drawing/2014/main" id="{C8D700F3-02ED-4596-AB1E-6DDB5C116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120987" y="15743959"/>
          <a:ext cx="2071254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21</xdr:row>
      <xdr:rowOff>246491</xdr:rowOff>
    </xdr:from>
    <xdr:to>
      <xdr:col>4</xdr:col>
      <xdr:colOff>723569</xdr:colOff>
      <xdr:row>24</xdr:row>
      <xdr:rowOff>230587</xdr:rowOff>
    </xdr:to>
    <xdr:pic>
      <xdr:nvPicPr>
        <xdr:cNvPr id="21" name="Picture 20" hidden="1">
          <a:extLst>
            <a:ext uri="{FF2B5EF4-FFF2-40B4-BE49-F238E27FC236}">
              <a16:creationId xmlns:a16="http://schemas.microsoft.com/office/drawing/2014/main" id="{D0B0DFEB-E73A-4DB8-B055-2A2AE455B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6342491"/>
          <a:ext cx="2015987" cy="593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214685</xdr:rowOff>
    </xdr:to>
    <xdr:pic>
      <xdr:nvPicPr>
        <xdr:cNvPr id="22" name="Picture 21" hidden="1">
          <a:extLst>
            <a:ext uri="{FF2B5EF4-FFF2-40B4-BE49-F238E27FC236}">
              <a16:creationId xmlns:a16="http://schemas.microsoft.com/office/drawing/2014/main" id="{86BC14E3-85C2-4713-8C9E-3BBFDA4DA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873" y="230588"/>
          <a:ext cx="2015987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23" name="Picture 1" hidden="1">
          <a:extLst>
            <a:ext uri="{FF2B5EF4-FFF2-40B4-BE49-F238E27FC236}">
              <a16:creationId xmlns:a16="http://schemas.microsoft.com/office/drawing/2014/main" id="{09004F69-EED5-4036-82ED-2324F7B75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78300" y="0"/>
          <a:ext cx="24701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20</xdr:row>
      <xdr:rowOff>277091</xdr:rowOff>
    </xdr:from>
    <xdr:to>
      <xdr:col>6</xdr:col>
      <xdr:colOff>339437</xdr:colOff>
      <xdr:row>25</xdr:row>
      <xdr:rowOff>124691</xdr:rowOff>
    </xdr:to>
    <xdr:pic>
      <xdr:nvPicPr>
        <xdr:cNvPr id="24" name="Picture 1" hidden="1">
          <a:extLst>
            <a:ext uri="{FF2B5EF4-FFF2-40B4-BE49-F238E27FC236}">
              <a16:creationId xmlns:a16="http://schemas.microsoft.com/office/drawing/2014/main" id="{6A040266-9987-4EDD-9300-A76FC4CDA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9382" y="6068291"/>
          <a:ext cx="254750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55</xdr:row>
      <xdr:rowOff>180109</xdr:rowOff>
    </xdr:from>
    <xdr:to>
      <xdr:col>6</xdr:col>
      <xdr:colOff>1040575</xdr:colOff>
      <xdr:row>59</xdr:row>
      <xdr:rowOff>187729</xdr:rowOff>
    </xdr:to>
    <xdr:pic>
      <xdr:nvPicPr>
        <xdr:cNvPr id="25" name="Picture 24" hidden="1">
          <a:extLst>
            <a:ext uri="{FF2B5EF4-FFF2-40B4-BE49-F238E27FC236}">
              <a16:creationId xmlns:a16="http://schemas.microsoft.com/office/drawing/2014/main" id="{E9F15820-97C6-4658-83BD-472988E0F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56991" y="16029709"/>
          <a:ext cx="2751034" cy="1226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18</xdr:row>
      <xdr:rowOff>0</xdr:rowOff>
    </xdr:from>
    <xdr:to>
      <xdr:col>6</xdr:col>
      <xdr:colOff>1248393</xdr:colOff>
      <xdr:row>21</xdr:row>
      <xdr:rowOff>6235</xdr:rowOff>
    </xdr:to>
    <xdr:pic>
      <xdr:nvPicPr>
        <xdr:cNvPr id="26" name="Picture 25" hidden="1">
          <a:extLst>
            <a:ext uri="{FF2B5EF4-FFF2-40B4-BE49-F238E27FC236}">
              <a16:creationId xmlns:a16="http://schemas.microsoft.com/office/drawing/2014/main" id="{7C394DC0-E200-4668-814B-696E2F7C0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758459" y="5181600"/>
          <a:ext cx="2757384" cy="920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21</xdr:row>
      <xdr:rowOff>87086</xdr:rowOff>
    </xdr:from>
    <xdr:to>
      <xdr:col>6</xdr:col>
      <xdr:colOff>52252</xdr:colOff>
      <xdr:row>25</xdr:row>
      <xdr:rowOff>239486</xdr:rowOff>
    </xdr:to>
    <xdr:pic>
      <xdr:nvPicPr>
        <xdr:cNvPr id="27" name="Picture 26" hidden="1">
          <a:extLst>
            <a:ext uri="{FF2B5EF4-FFF2-40B4-BE49-F238E27FC236}">
              <a16:creationId xmlns:a16="http://schemas.microsoft.com/office/drawing/2014/main" id="{83EEED14-ABA9-464D-BFE6-3A70837DB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53543" y="6183086"/>
          <a:ext cx="2466159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28" name="Picture 1" hidden="1">
          <a:extLst>
            <a:ext uri="{FF2B5EF4-FFF2-40B4-BE49-F238E27FC236}">
              <a16:creationId xmlns:a16="http://schemas.microsoft.com/office/drawing/2014/main" id="{A8F7B25D-82DB-4768-94C7-A7191F262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62400" y="21772"/>
          <a:ext cx="2466159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17</xdr:row>
      <xdr:rowOff>54428</xdr:rowOff>
    </xdr:from>
    <xdr:to>
      <xdr:col>1</xdr:col>
      <xdr:colOff>90352</xdr:colOff>
      <xdr:row>19</xdr:row>
      <xdr:rowOff>62048</xdr:rowOff>
    </xdr:to>
    <xdr:pic>
      <xdr:nvPicPr>
        <xdr:cNvPr id="29" name="Picture 28" hidden="1">
          <a:extLst>
            <a:ext uri="{FF2B5EF4-FFF2-40B4-BE49-F238E27FC236}">
              <a16:creationId xmlns:a16="http://schemas.microsoft.com/office/drawing/2014/main" id="{9D403942-5BDA-4A60-AD28-4888ED480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8970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55</xdr:row>
      <xdr:rowOff>250371</xdr:rowOff>
    </xdr:from>
    <xdr:to>
      <xdr:col>6</xdr:col>
      <xdr:colOff>1124495</xdr:colOff>
      <xdr:row>59</xdr:row>
      <xdr:rowOff>257991</xdr:rowOff>
    </xdr:to>
    <xdr:pic>
      <xdr:nvPicPr>
        <xdr:cNvPr id="30" name="Picture 29" hidden="1">
          <a:extLst>
            <a:ext uri="{FF2B5EF4-FFF2-40B4-BE49-F238E27FC236}">
              <a16:creationId xmlns:a16="http://schemas.microsoft.com/office/drawing/2014/main" id="{B52CF621-C4DC-46CF-9FF4-9B15BE7D4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41158" y="16099971"/>
          <a:ext cx="2850787" cy="1226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17</xdr:row>
      <xdr:rowOff>54428</xdr:rowOff>
    </xdr:from>
    <xdr:to>
      <xdr:col>1</xdr:col>
      <xdr:colOff>90352</xdr:colOff>
      <xdr:row>19</xdr:row>
      <xdr:rowOff>62048</xdr:rowOff>
    </xdr:to>
    <xdr:pic>
      <xdr:nvPicPr>
        <xdr:cNvPr id="31" name="Picture 30" hidden="1">
          <a:extLst>
            <a:ext uri="{FF2B5EF4-FFF2-40B4-BE49-F238E27FC236}">
              <a16:creationId xmlns:a16="http://schemas.microsoft.com/office/drawing/2014/main" id="{A88CA963-A3B3-4443-B973-E8FF82930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8970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9F65D-184F-480F-91DD-EDBB0EF6FFBA}">
  <dimension ref="A1:I61"/>
  <sheetViews>
    <sheetView showGridLines="0" view="pageBreakPreview" zoomScale="60" zoomScaleNormal="70" zoomScalePageLayoutView="40" workbookViewId="0">
      <selection activeCell="E58" sqref="E58"/>
    </sheetView>
  </sheetViews>
  <sheetFormatPr defaultColWidth="3.90625" defaultRowHeight="24" customHeight="1"/>
  <cols>
    <col min="1" max="1" width="59.90625" style="10" customWidth="1"/>
    <col min="2" max="2" width="3" style="10" customWidth="1"/>
    <col min="3" max="3" width="6.90625" style="50" customWidth="1"/>
    <col min="4" max="4" width="1.08984375" style="10" customWidth="1"/>
    <col min="5" max="5" width="19.08984375" style="20" customWidth="1"/>
    <col min="6" max="6" width="1.08984375" style="10" customWidth="1"/>
    <col min="7" max="7" width="19.08984375" style="20" customWidth="1"/>
    <col min="8" max="8" width="0.90625" style="10" customWidth="1"/>
    <col min="9" max="16384" width="3.90625" style="2"/>
  </cols>
  <sheetData>
    <row r="1" spans="1:8" s="1" customFormat="1" ht="24" customHeight="1">
      <c r="A1" s="9" t="s">
        <v>49</v>
      </c>
      <c r="B1" s="5"/>
      <c r="C1" s="49"/>
      <c r="D1" s="6"/>
      <c r="E1" s="7"/>
      <c r="F1" s="6"/>
      <c r="G1" s="7"/>
      <c r="H1" s="8"/>
    </row>
    <row r="2" spans="1:8" s="1" customFormat="1" ht="24" customHeight="1">
      <c r="A2" s="21" t="s">
        <v>42</v>
      </c>
      <c r="B2" s="6"/>
      <c r="C2" s="49"/>
      <c r="D2" s="6"/>
      <c r="E2" s="7"/>
      <c r="F2" s="6"/>
      <c r="G2" s="7"/>
      <c r="H2" s="8"/>
    </row>
    <row r="3" spans="1:8" ht="24" customHeight="1">
      <c r="E3" s="53"/>
      <c r="G3" s="53"/>
    </row>
    <row r="4" spans="1:8" ht="24" customHeight="1">
      <c r="C4" s="11"/>
      <c r="E4" s="54" t="s">
        <v>148</v>
      </c>
      <c r="G4" s="55" t="s">
        <v>70</v>
      </c>
    </row>
    <row r="5" spans="1:8" ht="24" customHeight="1">
      <c r="A5" s="12" t="s">
        <v>12</v>
      </c>
      <c r="C5" s="11" t="s">
        <v>0</v>
      </c>
      <c r="E5" s="55">
        <v>2025</v>
      </c>
      <c r="G5" s="55">
        <v>2024</v>
      </c>
    </row>
    <row r="6" spans="1:8" ht="24" customHeight="1">
      <c r="A6" s="12"/>
      <c r="C6" s="11"/>
      <c r="E6" s="55" t="s">
        <v>141</v>
      </c>
      <c r="G6" s="55"/>
    </row>
    <row r="7" spans="1:8" ht="24" customHeight="1">
      <c r="C7" s="11"/>
      <c r="E7" s="113" t="s">
        <v>68</v>
      </c>
      <c r="F7" s="113"/>
      <c r="G7" s="113"/>
    </row>
    <row r="8" spans="1:8" ht="24" customHeight="1">
      <c r="A8" s="10" t="s">
        <v>13</v>
      </c>
      <c r="B8" s="13"/>
      <c r="D8" s="11"/>
      <c r="E8" s="15">
        <v>732669</v>
      </c>
      <c r="F8" s="16"/>
      <c r="G8" s="15">
        <v>643315</v>
      </c>
    </row>
    <row r="9" spans="1:8" ht="24" customHeight="1">
      <c r="A9" s="10" t="s">
        <v>86</v>
      </c>
      <c r="B9" s="13"/>
      <c r="C9" s="11">
        <v>10</v>
      </c>
      <c r="D9" s="11"/>
      <c r="E9" s="15">
        <v>46381405</v>
      </c>
      <c r="F9" s="16"/>
      <c r="G9" s="15">
        <v>42391341</v>
      </c>
    </row>
    <row r="10" spans="1:8" ht="24" customHeight="1">
      <c r="A10" s="10" t="s">
        <v>47</v>
      </c>
      <c r="B10" s="13"/>
      <c r="C10" s="11"/>
      <c r="D10" s="11"/>
      <c r="E10" s="15">
        <v>247594</v>
      </c>
      <c r="F10" s="16"/>
      <c r="G10" s="15">
        <v>404812</v>
      </c>
    </row>
    <row r="11" spans="1:8" ht="24" customHeight="1">
      <c r="A11" s="10" t="s">
        <v>87</v>
      </c>
      <c r="B11" s="13"/>
      <c r="C11" s="11">
        <v>5</v>
      </c>
      <c r="D11" s="11"/>
      <c r="E11" s="17">
        <v>49269212</v>
      </c>
      <c r="F11" s="16"/>
      <c r="G11" s="15">
        <v>42728152</v>
      </c>
    </row>
    <row r="12" spans="1:8" ht="24" customHeight="1">
      <c r="A12" s="10" t="s">
        <v>88</v>
      </c>
      <c r="B12" s="13"/>
      <c r="C12" s="11" t="s">
        <v>155</v>
      </c>
      <c r="D12" s="11"/>
      <c r="E12" s="17">
        <v>243627139</v>
      </c>
      <c r="F12" s="17"/>
      <c r="G12" s="15">
        <v>241882214</v>
      </c>
    </row>
    <row r="13" spans="1:8" ht="24" customHeight="1">
      <c r="A13" s="10" t="s">
        <v>174</v>
      </c>
      <c r="B13" s="13"/>
      <c r="C13" s="11"/>
      <c r="D13" s="11"/>
      <c r="E13" s="17">
        <v>8120665</v>
      </c>
      <c r="F13" s="17"/>
      <c r="G13" s="15">
        <v>8124222</v>
      </c>
    </row>
    <row r="14" spans="1:8" ht="24" customHeight="1">
      <c r="A14" s="10" t="s">
        <v>89</v>
      </c>
      <c r="B14" s="13"/>
      <c r="C14" s="11"/>
      <c r="D14" s="11"/>
      <c r="E14" s="17">
        <v>478025</v>
      </c>
      <c r="F14" s="19"/>
      <c r="G14" s="15">
        <v>438610</v>
      </c>
    </row>
    <row r="15" spans="1:8" ht="24" customHeight="1">
      <c r="A15" s="10" t="s">
        <v>90</v>
      </c>
      <c r="B15" s="13"/>
      <c r="C15" s="11"/>
      <c r="D15" s="11"/>
      <c r="E15" s="17">
        <v>604432</v>
      </c>
      <c r="F15" s="19"/>
      <c r="G15" s="15">
        <v>631523</v>
      </c>
    </row>
    <row r="16" spans="1:8" ht="24" customHeight="1">
      <c r="A16" s="10" t="s">
        <v>91</v>
      </c>
      <c r="B16" s="13"/>
      <c r="C16" s="11"/>
      <c r="D16" s="11"/>
      <c r="E16" s="17">
        <v>472079</v>
      </c>
      <c r="F16" s="19"/>
      <c r="G16" s="15">
        <v>436370</v>
      </c>
    </row>
    <row r="17" spans="1:9" ht="24" customHeight="1">
      <c r="A17" s="10" t="s">
        <v>43</v>
      </c>
      <c r="B17" s="13"/>
      <c r="C17" s="11"/>
      <c r="D17" s="11"/>
      <c r="E17" s="17">
        <v>1493186</v>
      </c>
      <c r="F17" s="19"/>
      <c r="G17" s="15">
        <v>1611636</v>
      </c>
    </row>
    <row r="18" spans="1:9" ht="24" customHeight="1">
      <c r="A18" s="10" t="s">
        <v>32</v>
      </c>
      <c r="B18" s="13"/>
      <c r="C18" s="11"/>
      <c r="D18" s="11"/>
      <c r="E18" s="17">
        <v>319016</v>
      </c>
      <c r="F18" s="19"/>
      <c r="G18" s="17">
        <v>103414</v>
      </c>
    </row>
    <row r="19" spans="1:9" ht="24" customHeight="1">
      <c r="A19" s="10" t="s">
        <v>92</v>
      </c>
      <c r="B19" s="13"/>
      <c r="C19" s="11">
        <v>10</v>
      </c>
      <c r="D19" s="11"/>
      <c r="E19" s="17">
        <v>823120</v>
      </c>
      <c r="F19" s="19"/>
      <c r="G19" s="17">
        <v>1050296</v>
      </c>
    </row>
    <row r="20" spans="1:9" ht="24" customHeight="1" thickBot="1">
      <c r="A20" s="12" t="s">
        <v>14</v>
      </c>
      <c r="B20" s="13"/>
      <c r="E20" s="39">
        <f>SUM(E8:E19)</f>
        <v>352568542</v>
      </c>
      <c r="F20" s="36"/>
      <c r="G20" s="39">
        <f>SUM(G8:G19)</f>
        <v>340445905</v>
      </c>
    </row>
    <row r="21" spans="1:9" ht="24" customHeight="1" thickTop="1">
      <c r="A21" s="13"/>
      <c r="B21" s="13"/>
      <c r="E21" s="56"/>
      <c r="F21" s="57"/>
      <c r="G21" s="56"/>
    </row>
    <row r="22" spans="1:9" ht="24" customHeight="1">
      <c r="A22" s="13"/>
      <c r="B22" s="13"/>
    </row>
    <row r="23" spans="1:9" ht="24" customHeight="1">
      <c r="A23" s="13"/>
      <c r="B23" s="13"/>
    </row>
    <row r="24" spans="1:9" s="1" customFormat="1" ht="24" customHeight="1">
      <c r="A24" s="9" t="s">
        <v>49</v>
      </c>
      <c r="B24" s="13"/>
      <c r="C24" s="49"/>
      <c r="D24" s="6"/>
      <c r="E24" s="7"/>
      <c r="F24" s="6"/>
      <c r="G24" s="7"/>
      <c r="H24" s="8"/>
      <c r="I24" s="2"/>
    </row>
    <row r="25" spans="1:9" s="1" customFormat="1" ht="24" customHeight="1">
      <c r="A25" s="21" t="s">
        <v>42</v>
      </c>
      <c r="B25" s="13"/>
      <c r="C25" s="49"/>
      <c r="D25" s="6"/>
      <c r="E25" s="7"/>
      <c r="F25" s="6"/>
      <c r="G25" s="7"/>
      <c r="H25" s="8"/>
      <c r="I25" s="2"/>
    </row>
    <row r="26" spans="1:9" ht="24" customHeight="1">
      <c r="B26" s="13"/>
      <c r="E26" s="53"/>
      <c r="G26" s="53"/>
    </row>
    <row r="27" spans="1:9" ht="24" customHeight="1">
      <c r="B27" s="13"/>
      <c r="C27" s="11"/>
      <c r="E27" s="54" t="s">
        <v>148</v>
      </c>
      <c r="G27" s="55" t="s">
        <v>70</v>
      </c>
    </row>
    <row r="28" spans="1:9" ht="24" customHeight="1">
      <c r="A28" s="12" t="s">
        <v>71</v>
      </c>
      <c r="B28" s="13"/>
      <c r="C28" s="11" t="s">
        <v>0</v>
      </c>
      <c r="E28" s="55">
        <v>2025</v>
      </c>
      <c r="G28" s="55">
        <v>2024</v>
      </c>
    </row>
    <row r="29" spans="1:9" ht="24" customHeight="1">
      <c r="A29" s="12"/>
      <c r="B29" s="13"/>
      <c r="C29" s="11"/>
      <c r="E29" s="55" t="s">
        <v>141</v>
      </c>
      <c r="G29" s="55"/>
    </row>
    <row r="30" spans="1:9" ht="24" customHeight="1">
      <c r="B30" s="13"/>
      <c r="C30" s="11"/>
      <c r="E30" s="113" t="s">
        <v>68</v>
      </c>
      <c r="F30" s="113"/>
      <c r="G30" s="113"/>
    </row>
    <row r="31" spans="1:9" ht="24" customHeight="1">
      <c r="A31" s="43" t="s">
        <v>72</v>
      </c>
      <c r="B31" s="13"/>
      <c r="E31" s="14"/>
      <c r="F31" s="22"/>
      <c r="G31" s="14"/>
    </row>
    <row r="32" spans="1:9" ht="24" customHeight="1">
      <c r="A32" s="10" t="s">
        <v>33</v>
      </c>
      <c r="B32" s="13"/>
      <c r="C32" s="11">
        <v>10</v>
      </c>
      <c r="D32" s="11"/>
      <c r="E32" s="17">
        <v>286611573</v>
      </c>
      <c r="F32" s="19"/>
      <c r="G32" s="17">
        <v>279907724</v>
      </c>
    </row>
    <row r="33" spans="1:7" ht="24" customHeight="1">
      <c r="A33" s="10" t="s">
        <v>34</v>
      </c>
      <c r="B33" s="13"/>
      <c r="C33" s="11">
        <v>10</v>
      </c>
      <c r="D33" s="11"/>
      <c r="E33" s="17">
        <v>12014366</v>
      </c>
      <c r="F33" s="19"/>
      <c r="G33" s="17">
        <v>10146141</v>
      </c>
    </row>
    <row r="34" spans="1:7" ht="24" customHeight="1">
      <c r="A34" s="10" t="s">
        <v>57</v>
      </c>
      <c r="B34" s="13"/>
      <c r="C34" s="11"/>
      <c r="D34" s="11"/>
      <c r="E34" s="17">
        <v>558792</v>
      </c>
      <c r="F34" s="19"/>
      <c r="G34" s="17">
        <v>107945</v>
      </c>
    </row>
    <row r="35" spans="1:7" ht="24" customHeight="1">
      <c r="A35" s="10" t="s">
        <v>50</v>
      </c>
      <c r="B35" s="13"/>
      <c r="C35" s="11"/>
      <c r="D35" s="11"/>
      <c r="E35" s="17">
        <v>287484</v>
      </c>
      <c r="F35" s="19"/>
      <c r="G35" s="17">
        <v>544959</v>
      </c>
    </row>
    <row r="36" spans="1:7" ht="24" customHeight="1">
      <c r="A36" s="10" t="s">
        <v>93</v>
      </c>
      <c r="B36" s="13"/>
      <c r="C36" s="11" t="s">
        <v>156</v>
      </c>
      <c r="D36" s="11"/>
      <c r="E36" s="15">
        <v>9385470</v>
      </c>
      <c r="F36" s="19"/>
      <c r="G36" s="17">
        <v>7217716</v>
      </c>
    </row>
    <row r="37" spans="1:7" ht="24" customHeight="1">
      <c r="A37" s="10" t="s">
        <v>106</v>
      </c>
      <c r="B37" s="13"/>
      <c r="C37" s="11">
        <v>10</v>
      </c>
      <c r="D37" s="11"/>
      <c r="E37" s="15">
        <v>1367842</v>
      </c>
      <c r="F37" s="19"/>
      <c r="G37" s="17">
        <v>1189282</v>
      </c>
    </row>
    <row r="38" spans="1:7" ht="24" customHeight="1">
      <c r="A38" s="10" t="s">
        <v>35</v>
      </c>
      <c r="B38" s="13"/>
      <c r="C38" s="11"/>
      <c r="D38" s="11"/>
      <c r="E38" s="15">
        <v>502223</v>
      </c>
      <c r="F38" s="19"/>
      <c r="G38" s="17">
        <v>988891</v>
      </c>
    </row>
    <row r="39" spans="1:7" ht="24" customHeight="1">
      <c r="A39" s="10" t="s">
        <v>94</v>
      </c>
      <c r="B39" s="13"/>
      <c r="C39" s="11">
        <v>10</v>
      </c>
      <c r="D39" s="11"/>
      <c r="E39" s="15">
        <v>629125</v>
      </c>
      <c r="F39" s="19"/>
      <c r="G39" s="17">
        <v>657814</v>
      </c>
    </row>
    <row r="40" spans="1:7" ht="24" customHeight="1">
      <c r="A40" s="10" t="s">
        <v>52</v>
      </c>
      <c r="B40" s="13"/>
      <c r="C40" s="11"/>
      <c r="D40" s="11"/>
      <c r="E40" s="15">
        <v>549239</v>
      </c>
      <c r="F40" s="19"/>
      <c r="G40" s="17">
        <v>547042</v>
      </c>
    </row>
    <row r="41" spans="1:7" ht="24" customHeight="1">
      <c r="A41" s="10" t="s">
        <v>105</v>
      </c>
      <c r="B41" s="13"/>
      <c r="C41" s="11"/>
      <c r="D41" s="11"/>
      <c r="E41" s="17">
        <v>501592</v>
      </c>
      <c r="F41" s="19"/>
      <c r="G41" s="17">
        <v>378728</v>
      </c>
    </row>
    <row r="42" spans="1:7" ht="24" customHeight="1">
      <c r="A42" s="10" t="s">
        <v>45</v>
      </c>
      <c r="B42" s="13"/>
      <c r="C42" s="11"/>
      <c r="D42" s="11"/>
      <c r="E42" s="17">
        <v>214900</v>
      </c>
      <c r="F42" s="19"/>
      <c r="G42" s="15">
        <v>225957</v>
      </c>
    </row>
    <row r="43" spans="1:7" ht="24" customHeight="1">
      <c r="A43" s="10" t="s">
        <v>36</v>
      </c>
      <c r="B43" s="13"/>
      <c r="C43" s="11">
        <v>10</v>
      </c>
      <c r="D43" s="11"/>
      <c r="E43" s="15">
        <v>894921</v>
      </c>
      <c r="F43" s="19"/>
      <c r="G43" s="15">
        <v>570193</v>
      </c>
    </row>
    <row r="44" spans="1:7" ht="24" customHeight="1">
      <c r="A44" s="12" t="s">
        <v>37</v>
      </c>
      <c r="B44" s="13"/>
      <c r="C44" s="11"/>
      <c r="D44" s="11"/>
      <c r="E44" s="38">
        <f>SUM(E32:E43)</f>
        <v>313517527</v>
      </c>
      <c r="F44" s="36"/>
      <c r="G44" s="38">
        <f>SUM(G32:G43)</f>
        <v>302482392</v>
      </c>
    </row>
    <row r="45" spans="1:7" ht="24" customHeight="1">
      <c r="A45" s="12"/>
      <c r="B45" s="13"/>
      <c r="C45" s="11"/>
      <c r="D45" s="11"/>
      <c r="E45" s="17"/>
      <c r="F45" s="17"/>
      <c r="G45" s="17"/>
    </row>
    <row r="46" spans="1:7" ht="24" customHeight="1">
      <c r="A46" s="43" t="s">
        <v>73</v>
      </c>
      <c r="B46" s="13"/>
      <c r="D46" s="23"/>
      <c r="E46" s="22"/>
      <c r="G46" s="22"/>
    </row>
    <row r="47" spans="1:7" ht="24" customHeight="1">
      <c r="A47" s="13" t="s">
        <v>38</v>
      </c>
      <c r="B47" s="13"/>
      <c r="C47" s="11"/>
      <c r="E47" s="22"/>
      <c r="G47" s="22"/>
    </row>
    <row r="48" spans="1:7" ht="24" customHeight="1">
      <c r="A48" s="59" t="s">
        <v>95</v>
      </c>
      <c r="B48" s="13"/>
      <c r="C48" s="11"/>
      <c r="D48" s="11"/>
      <c r="E48" s="22"/>
      <c r="G48" s="22"/>
    </row>
    <row r="49" spans="1:7" ht="24" customHeight="1" thickBot="1">
      <c r="A49" s="60" t="s">
        <v>39</v>
      </c>
      <c r="B49" s="13"/>
      <c r="E49" s="26">
        <v>20000000</v>
      </c>
      <c r="F49" s="24"/>
      <c r="G49" s="26">
        <v>20000000</v>
      </c>
    </row>
    <row r="50" spans="1:7" ht="24" customHeight="1" thickTop="1">
      <c r="A50" s="60" t="s">
        <v>96</v>
      </c>
      <c r="B50" s="13"/>
      <c r="E50" s="17"/>
      <c r="F50" s="24"/>
      <c r="G50" s="17"/>
    </row>
    <row r="51" spans="1:7" ht="24" customHeight="1">
      <c r="A51" s="60" t="s">
        <v>39</v>
      </c>
      <c r="B51" s="13"/>
      <c r="E51" s="17">
        <v>20000000</v>
      </c>
      <c r="F51" s="24"/>
      <c r="G51" s="17">
        <v>20000000</v>
      </c>
    </row>
    <row r="52" spans="1:7" ht="24" customHeight="1">
      <c r="A52" s="60" t="s">
        <v>103</v>
      </c>
      <c r="B52" s="13"/>
      <c r="C52" s="11"/>
      <c r="D52" s="11"/>
      <c r="E52" s="17">
        <v>10598915</v>
      </c>
      <c r="F52" s="24"/>
      <c r="G52" s="17">
        <v>10598915</v>
      </c>
    </row>
    <row r="53" spans="1:7" ht="24" customHeight="1">
      <c r="A53" s="60" t="s">
        <v>101</v>
      </c>
      <c r="B53" s="13"/>
      <c r="C53" s="11"/>
      <c r="D53" s="11"/>
      <c r="E53" s="17">
        <v>-626137</v>
      </c>
      <c r="F53" s="19"/>
      <c r="G53" s="17">
        <v>-1125232</v>
      </c>
    </row>
    <row r="54" spans="1:7" ht="24" customHeight="1">
      <c r="A54" s="60" t="s">
        <v>15</v>
      </c>
      <c r="B54" s="13"/>
      <c r="D54" s="11"/>
      <c r="E54" s="17"/>
      <c r="F54" s="19"/>
      <c r="G54" s="17"/>
    </row>
    <row r="55" spans="1:7" ht="24" customHeight="1">
      <c r="A55" s="60" t="s">
        <v>99</v>
      </c>
      <c r="B55" s="13"/>
      <c r="C55" s="11"/>
      <c r="D55" s="11"/>
      <c r="E55" s="17"/>
      <c r="F55" s="19"/>
      <c r="G55" s="17"/>
    </row>
    <row r="56" spans="1:7" ht="24" customHeight="1">
      <c r="A56" s="60" t="s">
        <v>100</v>
      </c>
      <c r="B56" s="13"/>
      <c r="C56" s="11"/>
      <c r="D56" s="23"/>
      <c r="E56" s="17">
        <v>1164600</v>
      </c>
      <c r="F56" s="25"/>
      <c r="G56" s="17">
        <v>1164600</v>
      </c>
    </row>
    <row r="57" spans="1:7" ht="24" customHeight="1">
      <c r="A57" s="60" t="s">
        <v>40</v>
      </c>
      <c r="B57" s="13"/>
      <c r="E57" s="29">
        <v>7913637</v>
      </c>
      <c r="F57" s="17"/>
      <c r="G57" s="29">
        <v>7325230</v>
      </c>
    </row>
    <row r="58" spans="1:7" ht="24" customHeight="1">
      <c r="A58" s="12" t="s">
        <v>97</v>
      </c>
      <c r="B58" s="13"/>
      <c r="E58" s="38">
        <f>SUM(E51:E57)</f>
        <v>39051015</v>
      </c>
      <c r="F58" s="36"/>
      <c r="G58" s="38">
        <f>SUM(G51:G57)</f>
        <v>37963513</v>
      </c>
    </row>
    <row r="59" spans="1:7" ht="24" customHeight="1" thickBot="1">
      <c r="A59" s="12" t="s">
        <v>98</v>
      </c>
      <c r="B59" s="13"/>
      <c r="E59" s="44">
        <f>SUM(E58,E44)</f>
        <v>352568542</v>
      </c>
      <c r="F59" s="36"/>
      <c r="G59" s="44">
        <f>SUM(G58,G44)</f>
        <v>340445905</v>
      </c>
    </row>
    <row r="60" spans="1:7" ht="24" customHeight="1" thickTop="1">
      <c r="B60" s="13"/>
      <c r="F60" s="52"/>
      <c r="G60" s="99"/>
    </row>
    <row r="61" spans="1:7" ht="24" customHeight="1">
      <c r="A61" s="13"/>
      <c r="B61" s="13"/>
      <c r="E61" s="101" t="b">
        <f>+E59=E20</f>
        <v>1</v>
      </c>
    </row>
  </sheetData>
  <mergeCells count="2">
    <mergeCell ref="E7:G7"/>
    <mergeCell ref="E30:G30"/>
  </mergeCells>
  <pageMargins left="0.8" right="0.8" top="0.48" bottom="0.5" header="0.5" footer="0.5"/>
  <pageSetup paperSize="9" scale="78" firstPageNumber="2" fitToWidth="0" fitToHeight="0" orientation="portrait" useFirstPageNumber="1" r:id="rId1"/>
  <headerFooter>
    <oddFooter>&amp;L  &amp;"Times New Roman,Regular"&amp;11The accompanying notes form an integral part of the interim financial statements.
&amp;"ApFont,Regular"&amp;10
&amp;C&amp;"Times New Roman,Regular"&amp;11&amp;P</oddFooter>
  </headerFooter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4"/>
  <sheetViews>
    <sheetView showGridLines="0" view="pageBreakPreview" zoomScale="85" zoomScaleNormal="85" zoomScaleSheetLayoutView="85" zoomScalePageLayoutView="25" workbookViewId="0">
      <selection activeCell="D62" sqref="D62"/>
    </sheetView>
  </sheetViews>
  <sheetFormatPr defaultColWidth="10.90625" defaultRowHeight="24" customHeight="1"/>
  <cols>
    <col min="1" max="1" width="63.90625" style="10" customWidth="1"/>
    <col min="2" max="2" width="9.08984375" style="50" customWidth="1"/>
    <col min="3" max="3" width="1.08984375" style="10" customWidth="1"/>
    <col min="4" max="4" width="16" style="20" customWidth="1"/>
    <col min="5" max="5" width="1.08984375" style="10" customWidth="1"/>
    <col min="6" max="6" width="16" style="20" customWidth="1"/>
    <col min="7" max="7" width="1.08984375" style="10" customWidth="1"/>
    <col min="8" max="8" width="1.90625" style="2" customWidth="1"/>
    <col min="9" max="16384" width="10.90625" style="2"/>
  </cols>
  <sheetData>
    <row r="1" spans="1:7" s="3" customFormat="1" ht="24" customHeight="1">
      <c r="A1" s="9" t="s">
        <v>49</v>
      </c>
      <c r="B1" s="73"/>
      <c r="C1" s="74"/>
      <c r="D1" s="75"/>
      <c r="E1" s="74"/>
      <c r="F1" s="76"/>
      <c r="G1" s="74"/>
    </row>
    <row r="2" spans="1:7" s="4" customFormat="1" ht="24" customHeight="1">
      <c r="A2" s="21" t="s">
        <v>81</v>
      </c>
      <c r="B2" s="77"/>
      <c r="C2" s="78"/>
      <c r="D2" s="79"/>
      <c r="E2" s="78"/>
      <c r="G2" s="78"/>
    </row>
    <row r="3" spans="1:7" ht="24" customHeight="1">
      <c r="A3" s="12"/>
      <c r="B3" s="49"/>
      <c r="C3" s="6"/>
      <c r="E3" s="20"/>
    </row>
    <row r="4" spans="1:7" ht="24" customHeight="1">
      <c r="A4" s="12"/>
      <c r="B4" s="49"/>
      <c r="C4" s="6"/>
      <c r="D4" s="114" t="s">
        <v>69</v>
      </c>
      <c r="E4" s="114"/>
      <c r="F4" s="114"/>
    </row>
    <row r="5" spans="1:7" ht="24" customHeight="1">
      <c r="D5" s="115" t="s">
        <v>148</v>
      </c>
      <c r="E5" s="114"/>
      <c r="F5" s="114"/>
    </row>
    <row r="6" spans="1:7" ht="24" customHeight="1">
      <c r="B6" s="11" t="s">
        <v>0</v>
      </c>
      <c r="D6" s="55">
        <v>2025</v>
      </c>
      <c r="F6" s="55">
        <v>2024</v>
      </c>
    </row>
    <row r="7" spans="1:7" ht="24" customHeight="1">
      <c r="B7" s="11"/>
      <c r="D7" s="113" t="s">
        <v>68</v>
      </c>
      <c r="E7" s="113"/>
      <c r="F7" s="113"/>
    </row>
    <row r="8" spans="1:7" ht="24" customHeight="1">
      <c r="A8" s="10" t="s">
        <v>25</v>
      </c>
      <c r="B8" s="11">
        <v>10</v>
      </c>
      <c r="D8" s="17">
        <v>3377963</v>
      </c>
      <c r="E8" s="30"/>
      <c r="F8" s="17">
        <v>3270003</v>
      </c>
      <c r="G8" s="30"/>
    </row>
    <row r="9" spans="1:7" ht="24" customHeight="1">
      <c r="A9" s="10" t="s">
        <v>11</v>
      </c>
      <c r="B9" s="11">
        <v>10</v>
      </c>
      <c r="D9" s="17">
        <v>-1677212</v>
      </c>
      <c r="E9" s="30"/>
      <c r="F9" s="29">
        <v>-1533650</v>
      </c>
      <c r="G9" s="30"/>
    </row>
    <row r="10" spans="1:7" ht="24" customHeight="1">
      <c r="A10" s="12" t="s">
        <v>18</v>
      </c>
      <c r="B10" s="58"/>
      <c r="D10" s="38">
        <f>SUM(D8:D9)</f>
        <v>1700751</v>
      </c>
      <c r="E10" s="37"/>
      <c r="F10" s="38">
        <f>SUM(F8:F9)</f>
        <v>1736353</v>
      </c>
      <c r="G10" s="37"/>
    </row>
    <row r="11" spans="1:7" ht="24" customHeight="1">
      <c r="A11" s="13" t="s">
        <v>26</v>
      </c>
      <c r="B11" s="11">
        <v>10</v>
      </c>
      <c r="D11" s="17">
        <v>124883</v>
      </c>
      <c r="E11" s="30"/>
      <c r="F11" s="17">
        <f>97473+6425+2616</f>
        <v>106514</v>
      </c>
      <c r="G11" s="30"/>
    </row>
    <row r="12" spans="1:7" ht="24" customHeight="1">
      <c r="A12" s="13" t="s">
        <v>19</v>
      </c>
      <c r="B12" s="11">
        <v>10</v>
      </c>
      <c r="D12" s="29">
        <v>-18378</v>
      </c>
      <c r="E12" s="17"/>
      <c r="F12" s="29">
        <v>-24736</v>
      </c>
      <c r="G12" s="17"/>
    </row>
    <row r="13" spans="1:7" ht="24" customHeight="1">
      <c r="A13" s="12" t="s">
        <v>29</v>
      </c>
      <c r="B13" s="58"/>
      <c r="D13" s="38">
        <f>SUM(D11:D12)</f>
        <v>106505</v>
      </c>
      <c r="E13" s="37"/>
      <c r="F13" s="38">
        <f>SUM(F11:F12)</f>
        <v>81778</v>
      </c>
      <c r="G13" s="37"/>
    </row>
    <row r="14" spans="1:7" ht="24" customHeight="1">
      <c r="A14" s="60" t="s">
        <v>165</v>
      </c>
      <c r="B14" s="58"/>
      <c r="D14" s="17">
        <v>3303</v>
      </c>
      <c r="E14" s="30"/>
      <c r="F14" s="17">
        <v>22480</v>
      </c>
      <c r="G14" s="30"/>
    </row>
    <row r="15" spans="1:7" ht="24" customHeight="1">
      <c r="A15" s="60" t="s">
        <v>149</v>
      </c>
      <c r="B15" s="58"/>
      <c r="D15" s="17">
        <v>0</v>
      </c>
      <c r="E15" s="30"/>
      <c r="F15" s="17">
        <v>7350</v>
      </c>
      <c r="G15" s="30"/>
    </row>
    <row r="16" spans="1:7" ht="24" customHeight="1">
      <c r="A16" s="10" t="s">
        <v>31</v>
      </c>
      <c r="B16" s="58"/>
      <c r="D16" s="17">
        <v>55122</v>
      </c>
      <c r="E16" s="30"/>
      <c r="F16" s="17">
        <v>56139</v>
      </c>
      <c r="G16" s="30"/>
    </row>
    <row r="17" spans="1:7" ht="24" customHeight="1">
      <c r="A17" s="10" t="s">
        <v>27</v>
      </c>
      <c r="B17" s="11">
        <v>10</v>
      </c>
      <c r="D17" s="29">
        <v>29524</v>
      </c>
      <c r="E17" s="30"/>
      <c r="F17" s="29">
        <v>29508</v>
      </c>
      <c r="G17" s="30"/>
    </row>
    <row r="18" spans="1:7" ht="24" customHeight="1">
      <c r="A18" s="12" t="s">
        <v>28</v>
      </c>
      <c r="B18" s="58"/>
      <c r="D18" s="38">
        <f>SUM(D10,D13:D17)</f>
        <v>1895205</v>
      </c>
      <c r="E18" s="37"/>
      <c r="F18" s="38">
        <f>SUM(F10,F13:F17)</f>
        <v>1933608</v>
      </c>
      <c r="G18" s="37"/>
    </row>
    <row r="19" spans="1:7" ht="24" customHeight="1">
      <c r="A19" s="12" t="s">
        <v>20</v>
      </c>
      <c r="B19" s="11">
        <v>10</v>
      </c>
      <c r="D19" s="17"/>
      <c r="E19" s="30"/>
      <c r="F19" s="17"/>
      <c r="G19" s="30"/>
    </row>
    <row r="20" spans="1:7" ht="24" customHeight="1">
      <c r="A20" s="89" t="s">
        <v>107</v>
      </c>
      <c r="B20" s="58"/>
      <c r="D20" s="17">
        <v>453765</v>
      </c>
      <c r="E20" s="30"/>
      <c r="F20" s="17">
        <f>416096+2616</f>
        <v>418712</v>
      </c>
      <c r="G20" s="30"/>
    </row>
    <row r="21" spans="1:7" ht="24" customHeight="1">
      <c r="A21" s="89" t="s">
        <v>108</v>
      </c>
      <c r="B21" s="58"/>
      <c r="D21" s="17">
        <v>1677</v>
      </c>
      <c r="E21" s="30"/>
      <c r="F21" s="17">
        <v>2137</v>
      </c>
      <c r="G21" s="30"/>
    </row>
    <row r="22" spans="1:7" ht="24" customHeight="1">
      <c r="A22" s="89" t="s">
        <v>109</v>
      </c>
      <c r="B22" s="58"/>
      <c r="D22" s="17">
        <v>222455</v>
      </c>
      <c r="E22" s="30"/>
      <c r="F22" s="17">
        <v>180124</v>
      </c>
      <c r="G22" s="30"/>
    </row>
    <row r="23" spans="1:7" ht="24" customHeight="1">
      <c r="A23" s="89" t="s">
        <v>110</v>
      </c>
      <c r="B23" s="58"/>
      <c r="D23" s="17">
        <v>99075</v>
      </c>
      <c r="E23" s="30"/>
      <c r="F23" s="17">
        <v>100348</v>
      </c>
      <c r="G23" s="30"/>
    </row>
    <row r="24" spans="1:7" ht="24" customHeight="1">
      <c r="A24" s="89" t="s">
        <v>111</v>
      </c>
      <c r="B24" s="58"/>
      <c r="D24" s="17">
        <v>40246</v>
      </c>
      <c r="E24" s="30"/>
      <c r="F24" s="17">
        <v>24503</v>
      </c>
      <c r="G24" s="30"/>
    </row>
    <row r="25" spans="1:7" ht="24" customHeight="1">
      <c r="A25" s="89" t="s">
        <v>112</v>
      </c>
      <c r="B25" s="58"/>
      <c r="D25" s="17">
        <v>26745</v>
      </c>
      <c r="E25" s="30"/>
      <c r="F25" s="17">
        <v>25164</v>
      </c>
      <c r="G25" s="30"/>
    </row>
    <row r="26" spans="1:7" ht="24" customHeight="1">
      <c r="A26" s="89" t="s">
        <v>113</v>
      </c>
      <c r="B26" s="58"/>
      <c r="D26" s="17">
        <v>105647</v>
      </c>
      <c r="E26" s="30"/>
      <c r="F26" s="17">
        <v>91162</v>
      </c>
      <c r="G26" s="30"/>
    </row>
    <row r="27" spans="1:7" ht="24" customHeight="1">
      <c r="A27" s="89" t="s">
        <v>114</v>
      </c>
      <c r="B27" s="58"/>
      <c r="D27" s="17">
        <v>49353</v>
      </c>
      <c r="E27" s="30"/>
      <c r="F27" s="29">
        <f>101811+6425</f>
        <v>108236</v>
      </c>
      <c r="G27" s="30"/>
    </row>
    <row r="28" spans="1:7" ht="24" customHeight="1">
      <c r="A28" s="12" t="s">
        <v>21</v>
      </c>
      <c r="B28" s="58"/>
      <c r="D28" s="38">
        <f>SUM(D20:D27)</f>
        <v>998963</v>
      </c>
      <c r="E28" s="37"/>
      <c r="F28" s="38">
        <f>SUM(F20:F27)</f>
        <v>950386</v>
      </c>
      <c r="G28" s="37"/>
    </row>
    <row r="29" spans="1:7" ht="24" customHeight="1">
      <c r="A29" s="10" t="s">
        <v>60</v>
      </c>
      <c r="B29" s="58"/>
      <c r="D29" s="29">
        <v>165765</v>
      </c>
      <c r="E29" s="80"/>
      <c r="F29" s="86">
        <v>526603</v>
      </c>
      <c r="G29" s="80"/>
    </row>
    <row r="30" spans="1:7" ht="24" customHeight="1">
      <c r="A30" s="12" t="s">
        <v>77</v>
      </c>
      <c r="B30" s="58"/>
      <c r="D30" s="36">
        <f>D18-D28-D29</f>
        <v>730477</v>
      </c>
      <c r="E30" s="81"/>
      <c r="F30" s="87">
        <f>F18-F28-F29</f>
        <v>456619</v>
      </c>
      <c r="G30" s="81"/>
    </row>
    <row r="31" spans="1:7" ht="24" customHeight="1">
      <c r="A31" s="10" t="s">
        <v>53</v>
      </c>
      <c r="B31" s="82"/>
      <c r="D31" s="86">
        <v>142070</v>
      </c>
      <c r="E31" s="18"/>
      <c r="F31" s="86">
        <v>86276</v>
      </c>
      <c r="G31" s="18"/>
    </row>
    <row r="32" spans="1:7" ht="24" customHeight="1" thickBot="1">
      <c r="A32" s="12" t="s">
        <v>74</v>
      </c>
      <c r="B32" s="58"/>
      <c r="D32" s="39">
        <f>D30-D31</f>
        <v>588407</v>
      </c>
      <c r="E32" s="37"/>
      <c r="F32" s="39">
        <f>F30-F31</f>
        <v>370343</v>
      </c>
      <c r="G32" s="37"/>
    </row>
    <row r="33" spans="1:7" ht="24" customHeight="1" thickTop="1">
      <c r="A33" s="13"/>
      <c r="B33" s="82"/>
      <c r="D33" s="31"/>
      <c r="E33" s="31"/>
      <c r="F33" s="31"/>
      <c r="G33" s="31"/>
    </row>
    <row r="34" spans="1:7" ht="24" customHeight="1">
      <c r="A34" s="13"/>
      <c r="B34" s="82"/>
      <c r="D34" s="30"/>
      <c r="E34" s="30"/>
      <c r="F34" s="30"/>
      <c r="G34" s="30"/>
    </row>
    <row r="35" spans="1:7" ht="24" customHeight="1">
      <c r="A35" s="12"/>
      <c r="B35" s="49"/>
      <c r="C35" s="6"/>
      <c r="D35" s="7"/>
      <c r="E35" s="6"/>
      <c r="F35" s="27"/>
      <c r="G35" s="6"/>
    </row>
    <row r="36" spans="1:7" s="3" customFormat="1" ht="24" customHeight="1">
      <c r="A36" s="9" t="s">
        <v>49</v>
      </c>
      <c r="B36" s="73"/>
      <c r="C36" s="74"/>
      <c r="D36" s="75"/>
      <c r="E36" s="74"/>
      <c r="F36" s="76"/>
      <c r="G36" s="74"/>
    </row>
    <row r="37" spans="1:7" s="4" customFormat="1" ht="24" customHeight="1">
      <c r="A37" s="21" t="s">
        <v>81</v>
      </c>
      <c r="B37" s="77"/>
      <c r="C37" s="78"/>
      <c r="D37" s="79"/>
      <c r="E37" s="78"/>
      <c r="F37" s="79"/>
      <c r="G37" s="78"/>
    </row>
    <row r="38" spans="1:7" ht="24" customHeight="1">
      <c r="A38" s="12"/>
      <c r="B38" s="49"/>
      <c r="C38" s="6"/>
      <c r="D38" s="7"/>
      <c r="E38" s="6"/>
      <c r="F38" s="7"/>
      <c r="G38" s="6"/>
    </row>
    <row r="39" spans="1:7" ht="24" customHeight="1">
      <c r="A39" s="12"/>
      <c r="B39" s="49"/>
      <c r="C39" s="6"/>
      <c r="D39" s="114" t="s">
        <v>69</v>
      </c>
      <c r="E39" s="114"/>
      <c r="F39" s="114"/>
    </row>
    <row r="40" spans="1:7" ht="24" customHeight="1">
      <c r="D40" s="115" t="s">
        <v>148</v>
      </c>
      <c r="E40" s="114"/>
      <c r="F40" s="114"/>
    </row>
    <row r="41" spans="1:7" ht="24" customHeight="1">
      <c r="B41" s="11"/>
      <c r="D41" s="55">
        <v>2025</v>
      </c>
      <c r="F41" s="55">
        <v>2024</v>
      </c>
    </row>
    <row r="42" spans="1:7" ht="24" customHeight="1">
      <c r="B42" s="11"/>
      <c r="D42" s="113" t="s">
        <v>68</v>
      </c>
      <c r="E42" s="113"/>
      <c r="F42" s="113"/>
    </row>
    <row r="43" spans="1:7" ht="24" customHeight="1">
      <c r="A43" s="12" t="s">
        <v>75</v>
      </c>
      <c r="B43" s="58"/>
      <c r="D43" s="17"/>
      <c r="E43" s="30"/>
      <c r="F43" s="17"/>
      <c r="G43" s="30"/>
    </row>
    <row r="44" spans="1:7" ht="24" customHeight="1">
      <c r="A44" s="43" t="s">
        <v>76</v>
      </c>
      <c r="B44" s="11"/>
      <c r="D44" s="17"/>
      <c r="E44" s="30"/>
      <c r="F44" s="17"/>
      <c r="G44" s="30"/>
    </row>
    <row r="45" spans="1:7" ht="24" customHeight="1">
      <c r="A45" s="10" t="s">
        <v>164</v>
      </c>
      <c r="B45" s="11"/>
      <c r="D45" s="17"/>
      <c r="E45" s="30"/>
      <c r="F45" s="17"/>
      <c r="G45" s="30"/>
    </row>
    <row r="46" spans="1:7" ht="24" customHeight="1">
      <c r="A46" s="10" t="s">
        <v>51</v>
      </c>
      <c r="B46" s="11"/>
      <c r="D46" s="17">
        <v>662622</v>
      </c>
      <c r="E46" s="30"/>
      <c r="F46" s="17">
        <v>269269</v>
      </c>
      <c r="G46" s="30"/>
    </row>
    <row r="47" spans="1:7" ht="24" customHeight="1">
      <c r="A47" s="10" t="s">
        <v>142</v>
      </c>
      <c r="B47" s="11"/>
      <c r="D47" s="17"/>
      <c r="E47" s="30"/>
      <c r="F47" s="17"/>
      <c r="G47" s="30"/>
    </row>
    <row r="48" spans="1:7" ht="24" customHeight="1">
      <c r="A48" s="89" t="s">
        <v>146</v>
      </c>
      <c r="D48" s="17">
        <v>-132525</v>
      </c>
      <c r="E48" s="30"/>
      <c r="F48" s="17">
        <v>-53854</v>
      </c>
      <c r="G48" s="30"/>
    </row>
    <row r="49" spans="1:7" ht="24" customHeight="1">
      <c r="A49" s="12"/>
      <c r="B49" s="11"/>
      <c r="D49" s="40">
        <f>SUM(D45:D48)</f>
        <v>530097</v>
      </c>
      <c r="E49" s="30"/>
      <c r="F49" s="40">
        <f>SUM(F45:F48)</f>
        <v>215415</v>
      </c>
      <c r="G49" s="30"/>
    </row>
    <row r="50" spans="1:7" ht="24" customHeight="1">
      <c r="B50" s="11"/>
      <c r="D50" s="30"/>
      <c r="E50" s="30"/>
      <c r="F50" s="30"/>
      <c r="G50" s="30"/>
    </row>
    <row r="51" spans="1:7" ht="24" customHeight="1">
      <c r="A51" s="43" t="s">
        <v>104</v>
      </c>
      <c r="B51" s="11"/>
      <c r="D51" s="30"/>
      <c r="E51" s="30"/>
      <c r="F51" s="30"/>
      <c r="G51" s="30"/>
    </row>
    <row r="52" spans="1:7" ht="24" customHeight="1">
      <c r="A52" s="10" t="s">
        <v>166</v>
      </c>
      <c r="B52" s="11"/>
      <c r="D52" s="30"/>
      <c r="E52" s="30"/>
      <c r="F52" s="30"/>
      <c r="G52" s="30"/>
    </row>
    <row r="53" spans="1:7" ht="24" customHeight="1">
      <c r="A53" s="10" t="s">
        <v>58</v>
      </c>
      <c r="B53" s="11"/>
      <c r="D53" s="30">
        <v>-38753</v>
      </c>
      <c r="E53" s="30"/>
      <c r="F53" s="30">
        <v>124087</v>
      </c>
      <c r="G53" s="30"/>
    </row>
    <row r="54" spans="1:7" ht="24" customHeight="1">
      <c r="A54" s="10" t="s">
        <v>142</v>
      </c>
      <c r="B54" s="11"/>
      <c r="D54" s="30"/>
      <c r="E54" s="30"/>
      <c r="F54" s="30"/>
      <c r="G54" s="30"/>
    </row>
    <row r="55" spans="1:7" ht="24" customHeight="1">
      <c r="A55" s="89" t="s">
        <v>143</v>
      </c>
      <c r="B55" s="11"/>
      <c r="D55" s="83">
        <v>7751</v>
      </c>
      <c r="E55" s="30"/>
      <c r="F55" s="83">
        <v>-24817</v>
      </c>
      <c r="G55" s="30"/>
    </row>
    <row r="56" spans="1:7" ht="24" customHeight="1">
      <c r="A56" s="12"/>
      <c r="B56" s="51"/>
      <c r="C56" s="12"/>
      <c r="D56" s="37">
        <f>SUM(D53:D55)</f>
        <v>-31002</v>
      </c>
      <c r="E56" s="37"/>
      <c r="F56" s="37">
        <f>SUM(F53:F55)</f>
        <v>99270</v>
      </c>
      <c r="G56" s="37"/>
    </row>
    <row r="57" spans="1:7" ht="24" customHeight="1">
      <c r="A57" s="12" t="s">
        <v>144</v>
      </c>
      <c r="D57" s="38">
        <f>SUM(D56,D49)</f>
        <v>499095</v>
      </c>
      <c r="E57" s="37"/>
      <c r="F57" s="38">
        <f>SUM(F56,F49)</f>
        <v>314685</v>
      </c>
      <c r="G57" s="37"/>
    </row>
    <row r="58" spans="1:7" ht="24" customHeight="1" thickBot="1">
      <c r="A58" s="12" t="s">
        <v>145</v>
      </c>
      <c r="B58" s="84"/>
      <c r="D58" s="44">
        <f>D57+D32</f>
        <v>1087502</v>
      </c>
      <c r="E58" s="37"/>
      <c r="F58" s="44">
        <f>F57+F32</f>
        <v>685028</v>
      </c>
      <c r="G58" s="37"/>
    </row>
    <row r="59" spans="1:7" ht="24" customHeight="1" thickTop="1">
      <c r="A59" s="12"/>
      <c r="D59" s="32"/>
      <c r="E59" s="33"/>
      <c r="F59" s="32"/>
      <c r="G59" s="33"/>
    </row>
    <row r="60" spans="1:7" ht="24" customHeight="1">
      <c r="A60" s="12" t="s">
        <v>102</v>
      </c>
      <c r="B60" s="58"/>
      <c r="D60" s="17"/>
      <c r="E60" s="33"/>
      <c r="F60" s="17"/>
      <c r="G60" s="33"/>
    </row>
    <row r="61" spans="1:7" ht="24" customHeight="1" thickBot="1">
      <c r="A61" s="10" t="s">
        <v>159</v>
      </c>
      <c r="B61" s="58"/>
      <c r="D61" s="34">
        <v>0.28999999999999998</v>
      </c>
      <c r="E61" s="85"/>
      <c r="F61" s="88">
        <v>0.18517149999999999</v>
      </c>
      <c r="G61" s="33"/>
    </row>
    <row r="62" spans="1:7" ht="24" customHeight="1" thickTop="1">
      <c r="G62" s="85"/>
    </row>
    <row r="63" spans="1:7" ht="24" customHeight="1">
      <c r="B63" s="58"/>
      <c r="D63" s="35"/>
      <c r="E63" s="35"/>
      <c r="F63" s="35"/>
      <c r="G63" s="35"/>
    </row>
    <row r="64" spans="1:7" ht="24" customHeight="1">
      <c r="A64" s="13"/>
      <c r="D64" s="10"/>
      <c r="F64" s="10"/>
    </row>
  </sheetData>
  <mergeCells count="6">
    <mergeCell ref="D7:F7"/>
    <mergeCell ref="D4:F4"/>
    <mergeCell ref="D5:F5"/>
    <mergeCell ref="D42:F42"/>
    <mergeCell ref="D40:F40"/>
    <mergeCell ref="D39:F39"/>
  </mergeCells>
  <printOptions gridLinesSet="0"/>
  <pageMargins left="0.8" right="0.8" top="0.48" bottom="0.5" header="0.5" footer="0.5"/>
  <pageSetup paperSize="9" scale="80" firstPageNumber="4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5"/>
  <sheetViews>
    <sheetView showGridLines="0" view="pageBreakPreview" topLeftCell="A10" zoomScale="70" zoomScaleNormal="70" zoomScaleSheetLayoutView="70" zoomScalePageLayoutView="70" workbookViewId="0">
      <selection activeCell="K21" sqref="K21"/>
    </sheetView>
  </sheetViews>
  <sheetFormatPr defaultColWidth="10.90625" defaultRowHeight="21.65" customHeight="1"/>
  <cols>
    <col min="1" max="1" width="61.08984375" style="10" bestFit="1" customWidth="1"/>
    <col min="2" max="2" width="5.453125" style="50" customWidth="1"/>
    <col min="3" max="3" width="1.453125" style="20" customWidth="1"/>
    <col min="4" max="4" width="14.453125" style="20" customWidth="1"/>
    <col min="5" max="5" width="1.453125" style="10" customWidth="1"/>
    <col min="6" max="6" width="14.453125" style="20" customWidth="1"/>
    <col min="7" max="7" width="1.453125" style="10" customWidth="1"/>
    <col min="8" max="8" width="20.453125" style="14" customWidth="1"/>
    <col min="9" max="9" width="1.453125" style="10" customWidth="1"/>
    <col min="10" max="10" width="20.453125" style="20" bestFit="1" customWidth="1"/>
    <col min="11" max="11" width="1.453125" style="20" customWidth="1"/>
    <col min="12" max="12" width="14.453125" style="20" customWidth="1"/>
    <col min="13" max="13" width="1.453125" style="10" customWidth="1"/>
    <col min="14" max="14" width="14.453125" style="10" customWidth="1"/>
    <col min="15" max="15" width="1.90625" style="10" customWidth="1"/>
    <col min="16" max="16" width="14.453125" style="10" customWidth="1"/>
    <col min="17" max="17" width="2.453125" style="10" customWidth="1"/>
    <col min="18" max="18" width="14.453125" style="10" customWidth="1"/>
    <col min="19" max="19" width="12.453125" style="10" bestFit="1" customWidth="1"/>
    <col min="20" max="16384" width="10.90625" style="2"/>
  </cols>
  <sheetData>
    <row r="1" spans="1:19" s="1" customFormat="1" ht="21.65" customHeight="1">
      <c r="A1" s="9" t="s">
        <v>49</v>
      </c>
      <c r="B1" s="49"/>
      <c r="C1" s="7"/>
      <c r="D1" s="6"/>
      <c r="E1" s="7"/>
      <c r="F1" s="6"/>
      <c r="G1" s="7"/>
      <c r="H1" s="22"/>
      <c r="I1" s="8"/>
      <c r="J1" s="100"/>
      <c r="K1" s="8"/>
      <c r="L1" s="8"/>
      <c r="M1" s="8"/>
      <c r="N1" s="27"/>
      <c r="O1" s="8"/>
      <c r="P1" s="8"/>
      <c r="Q1" s="8"/>
      <c r="R1" s="8"/>
      <c r="S1" s="8"/>
    </row>
    <row r="2" spans="1:19" s="1" customFormat="1" ht="21.65" customHeight="1">
      <c r="A2" s="21" t="s">
        <v>82</v>
      </c>
      <c r="B2" s="43"/>
      <c r="C2" s="12"/>
      <c r="D2" s="12"/>
      <c r="E2" s="12"/>
      <c r="F2" s="12"/>
      <c r="G2" s="12"/>
      <c r="H2" s="90"/>
      <c r="I2" s="12"/>
      <c r="J2" s="12"/>
      <c r="K2" s="12"/>
      <c r="L2" s="12"/>
      <c r="M2" s="12"/>
      <c r="N2" s="12"/>
      <c r="O2" s="8"/>
      <c r="P2" s="8"/>
      <c r="Q2" s="8"/>
      <c r="R2" s="8"/>
      <c r="S2" s="8"/>
    </row>
    <row r="3" spans="1:19" s="1" customFormat="1" ht="21.65" customHeight="1">
      <c r="A3" s="21"/>
      <c r="B3" s="43"/>
      <c r="C3" s="12"/>
      <c r="D3" s="12"/>
      <c r="E3" s="12"/>
      <c r="F3" s="12"/>
      <c r="G3" s="12"/>
      <c r="H3" s="116" t="s">
        <v>101</v>
      </c>
      <c r="I3" s="116"/>
      <c r="J3" s="116"/>
      <c r="K3" s="116"/>
      <c r="L3" s="116"/>
      <c r="M3" s="12"/>
      <c r="N3" s="116" t="s">
        <v>15</v>
      </c>
      <c r="O3" s="116"/>
      <c r="P3" s="116"/>
      <c r="Q3" s="8"/>
      <c r="R3" s="8"/>
      <c r="S3" s="8"/>
    </row>
    <row r="4" spans="1:19" ht="21.65" customHeight="1">
      <c r="J4" s="14" t="s">
        <v>117</v>
      </c>
      <c r="K4" s="10"/>
      <c r="M4" s="20"/>
      <c r="N4" s="27"/>
    </row>
    <row r="5" spans="1:19" ht="21.65" customHeight="1">
      <c r="C5" s="10"/>
      <c r="D5" s="10"/>
      <c r="E5" s="20"/>
      <c r="F5" s="14"/>
      <c r="G5" s="20"/>
      <c r="H5" s="14" t="s">
        <v>176</v>
      </c>
      <c r="J5" s="14" t="s">
        <v>123</v>
      </c>
      <c r="K5" s="10"/>
      <c r="L5" s="10"/>
      <c r="M5" s="27"/>
    </row>
    <row r="6" spans="1:19" ht="21.65" customHeight="1">
      <c r="C6" s="10"/>
      <c r="D6" s="10"/>
      <c r="E6" s="20"/>
      <c r="F6" s="14"/>
      <c r="G6" s="20"/>
      <c r="H6" s="14" t="s">
        <v>118</v>
      </c>
      <c r="J6" s="14" t="s">
        <v>124</v>
      </c>
      <c r="K6" s="10"/>
      <c r="L6" s="10"/>
      <c r="M6" s="27"/>
    </row>
    <row r="7" spans="1:19" ht="21.65" customHeight="1">
      <c r="C7" s="10"/>
      <c r="D7" s="10"/>
      <c r="E7" s="20"/>
      <c r="F7" s="14"/>
      <c r="G7" s="20"/>
      <c r="H7" s="14" t="s">
        <v>119</v>
      </c>
      <c r="J7" s="14" t="s">
        <v>125</v>
      </c>
      <c r="K7" s="10"/>
      <c r="L7" s="10"/>
      <c r="M7" s="27"/>
    </row>
    <row r="8" spans="1:19" ht="21.65" customHeight="1">
      <c r="C8" s="10"/>
      <c r="D8" s="14" t="s">
        <v>1</v>
      </c>
      <c r="E8" s="20"/>
      <c r="F8" s="14"/>
      <c r="G8" s="20"/>
      <c r="H8" s="14" t="s">
        <v>120</v>
      </c>
      <c r="J8" s="14" t="s">
        <v>120</v>
      </c>
      <c r="M8" s="27"/>
    </row>
    <row r="9" spans="1:19" s="91" customFormat="1" ht="21.65" customHeight="1">
      <c r="A9" s="22"/>
      <c r="B9" s="11"/>
      <c r="C9" s="23"/>
      <c r="D9" s="14" t="s">
        <v>2</v>
      </c>
      <c r="E9" s="14"/>
      <c r="F9" s="14" t="s">
        <v>116</v>
      </c>
      <c r="G9" s="14"/>
      <c r="H9" s="14" t="s">
        <v>121</v>
      </c>
      <c r="I9" s="22"/>
      <c r="J9" s="14" t="s">
        <v>121</v>
      </c>
      <c r="K9" s="20"/>
      <c r="L9" s="14" t="s">
        <v>126</v>
      </c>
      <c r="M9" s="14"/>
      <c r="N9" s="22"/>
      <c r="O9" s="22"/>
      <c r="P9" s="22"/>
      <c r="Q9" s="22"/>
      <c r="R9" s="22"/>
      <c r="S9" s="22"/>
    </row>
    <row r="10" spans="1:19" s="91" customFormat="1" ht="21.65" customHeight="1">
      <c r="A10" s="22"/>
      <c r="B10" s="92" t="s">
        <v>0</v>
      </c>
      <c r="C10" s="22"/>
      <c r="D10" s="14" t="s">
        <v>3</v>
      </c>
      <c r="E10" s="14"/>
      <c r="F10" s="14" t="s">
        <v>115</v>
      </c>
      <c r="G10" s="14"/>
      <c r="H10" s="14" t="s">
        <v>122</v>
      </c>
      <c r="I10" s="22"/>
      <c r="J10" s="14" t="s">
        <v>122</v>
      </c>
      <c r="K10" s="22"/>
      <c r="L10" s="22" t="s">
        <v>127</v>
      </c>
      <c r="M10" s="22"/>
      <c r="N10" s="14" t="s">
        <v>128</v>
      </c>
      <c r="O10" s="22"/>
      <c r="P10" s="22" t="s">
        <v>4</v>
      </c>
      <c r="Q10" s="22"/>
      <c r="R10" s="14" t="s">
        <v>97</v>
      </c>
      <c r="S10" s="22"/>
    </row>
    <row r="11" spans="1:19" s="91" customFormat="1" ht="21.65" customHeight="1">
      <c r="A11" s="22"/>
      <c r="B11" s="11"/>
      <c r="C11" s="22"/>
      <c r="D11" s="117" t="s">
        <v>68</v>
      </c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22"/>
    </row>
    <row r="12" spans="1:19" s="91" customFormat="1" ht="21.65" customHeight="1">
      <c r="A12" s="93" t="s">
        <v>150</v>
      </c>
      <c r="B12" s="11"/>
      <c r="C12" s="22"/>
      <c r="D12" s="14"/>
      <c r="E12" s="14"/>
      <c r="F12" s="14"/>
      <c r="G12" s="14"/>
      <c r="H12" s="14"/>
      <c r="I12" s="22"/>
      <c r="J12" s="14"/>
      <c r="K12" s="22"/>
      <c r="L12" s="22"/>
      <c r="M12" s="22"/>
      <c r="N12" s="14"/>
      <c r="O12" s="22"/>
      <c r="P12" s="22"/>
      <c r="Q12" s="22"/>
      <c r="R12" s="22"/>
      <c r="S12" s="22"/>
    </row>
    <row r="13" spans="1:19" s="91" customFormat="1" ht="21.65" customHeight="1">
      <c r="A13" s="12" t="s">
        <v>67</v>
      </c>
      <c r="B13" s="11"/>
      <c r="C13" s="22"/>
      <c r="D13" s="36">
        <v>20000000</v>
      </c>
      <c r="E13" s="45"/>
      <c r="F13" s="36">
        <v>10598915</v>
      </c>
      <c r="G13" s="45"/>
      <c r="H13" s="36">
        <v>-167768</v>
      </c>
      <c r="I13" s="45"/>
      <c r="J13" s="36">
        <v>-2611691</v>
      </c>
      <c r="K13" s="45"/>
      <c r="L13" s="36">
        <f>H13+J13</f>
        <v>-2779459</v>
      </c>
      <c r="M13" s="90"/>
      <c r="N13" s="36">
        <v>1064000</v>
      </c>
      <c r="O13" s="22"/>
      <c r="P13" s="36">
        <v>6733786</v>
      </c>
      <c r="Q13" s="22"/>
      <c r="R13" s="94">
        <f>D13+F13+L13+N13+P13</f>
        <v>35617242</v>
      </c>
      <c r="S13" s="95"/>
    </row>
    <row r="14" spans="1:19" s="91" customFormat="1" ht="21.65" customHeight="1">
      <c r="A14" s="12"/>
      <c r="B14" s="11"/>
      <c r="C14" s="22"/>
      <c r="D14" s="36"/>
      <c r="E14" s="45"/>
      <c r="F14" s="36"/>
      <c r="G14" s="45"/>
      <c r="H14" s="37"/>
      <c r="I14" s="45"/>
      <c r="J14" s="36"/>
      <c r="K14" s="45"/>
      <c r="L14" s="36"/>
      <c r="M14" s="90"/>
      <c r="N14" s="36"/>
      <c r="O14" s="22"/>
      <c r="P14" s="36"/>
      <c r="Q14" s="22"/>
      <c r="R14" s="22"/>
      <c r="S14" s="22"/>
    </row>
    <row r="15" spans="1:19" s="91" customFormat="1" ht="21.65" customHeight="1">
      <c r="A15" s="12" t="s">
        <v>129</v>
      </c>
      <c r="B15" s="11"/>
      <c r="C15" s="22"/>
      <c r="D15" s="17"/>
      <c r="E15" s="19"/>
      <c r="F15" s="17"/>
      <c r="G15" s="19"/>
      <c r="H15" s="30"/>
      <c r="I15" s="19"/>
      <c r="J15" s="17"/>
      <c r="K15" s="19"/>
      <c r="L15" s="17"/>
      <c r="M15" s="22"/>
      <c r="N15" s="17"/>
      <c r="O15" s="22"/>
      <c r="P15" s="96"/>
      <c r="Q15" s="22"/>
      <c r="R15" s="22"/>
      <c r="S15" s="22"/>
    </row>
    <row r="16" spans="1:19" s="91" customFormat="1" ht="21.65" customHeight="1">
      <c r="A16" s="89" t="s">
        <v>74</v>
      </c>
      <c r="B16" s="11"/>
      <c r="C16" s="22"/>
      <c r="D16" s="17">
        <v>0</v>
      </c>
      <c r="E16" s="19"/>
      <c r="F16" s="17">
        <v>0</v>
      </c>
      <c r="G16" s="19"/>
      <c r="H16" s="30">
        <v>0</v>
      </c>
      <c r="I16" s="19"/>
      <c r="J16" s="17">
        <v>0</v>
      </c>
      <c r="K16" s="19"/>
      <c r="L16" s="36">
        <f>H16+J16</f>
        <v>0</v>
      </c>
      <c r="M16" s="22"/>
      <c r="N16" s="17">
        <v>0</v>
      </c>
      <c r="O16" s="22"/>
      <c r="P16" s="17">
        <f>PL!F32</f>
        <v>370343</v>
      </c>
      <c r="Q16" s="22"/>
      <c r="R16" s="41">
        <f>D16+F16+L16+N16+P16</f>
        <v>370343</v>
      </c>
      <c r="S16" s="22"/>
    </row>
    <row r="17" spans="1:19" s="91" customFormat="1" ht="21.65" customHeight="1">
      <c r="A17" s="89" t="s">
        <v>75</v>
      </c>
      <c r="B17" s="11"/>
      <c r="C17" s="22"/>
      <c r="D17" s="17">
        <v>0</v>
      </c>
      <c r="E17" s="46"/>
      <c r="F17" s="17">
        <v>0</v>
      </c>
      <c r="G17" s="46"/>
      <c r="H17" s="30">
        <f>PL!F49</f>
        <v>215415</v>
      </c>
      <c r="I17" s="19"/>
      <c r="J17" s="17">
        <f>PL!F56</f>
        <v>99270</v>
      </c>
      <c r="K17" s="19"/>
      <c r="L17" s="17">
        <f>H17+J17</f>
        <v>314685</v>
      </c>
      <c r="M17" s="17"/>
      <c r="N17" s="17">
        <v>0</v>
      </c>
      <c r="O17" s="22"/>
      <c r="P17" s="17">
        <v>0</v>
      </c>
      <c r="Q17" s="22"/>
      <c r="R17" s="41">
        <f>D17+F17+L17+N17+P17</f>
        <v>314685</v>
      </c>
      <c r="S17" s="22"/>
    </row>
    <row r="18" spans="1:19" s="91" customFormat="1" ht="21.65" customHeight="1">
      <c r="A18" s="12" t="s">
        <v>147</v>
      </c>
      <c r="B18" s="51"/>
      <c r="C18" s="90"/>
      <c r="D18" s="38">
        <f>SUM(D16:D17)</f>
        <v>0</v>
      </c>
      <c r="E18" s="45"/>
      <c r="F18" s="38">
        <f>SUM(F16:F17)</f>
        <v>0</v>
      </c>
      <c r="G18" s="45"/>
      <c r="H18" s="38">
        <f>SUM(H16:H17)</f>
        <v>215415</v>
      </c>
      <c r="I18" s="45"/>
      <c r="J18" s="38">
        <f>SUM(J17)</f>
        <v>99270</v>
      </c>
      <c r="K18" s="45"/>
      <c r="L18" s="38">
        <f>SUM(L16:L17)</f>
        <v>314685</v>
      </c>
      <c r="M18" s="36"/>
      <c r="N18" s="38">
        <f>SUM(N16:N17)</f>
        <v>0</v>
      </c>
      <c r="O18" s="90"/>
      <c r="P18" s="69">
        <f>SUM(P16:P17)</f>
        <v>370343</v>
      </c>
      <c r="Q18" s="90"/>
      <c r="R18" s="69">
        <f>D18+F18+L18+N18+P18</f>
        <v>685028</v>
      </c>
      <c r="S18" s="22"/>
    </row>
    <row r="19" spans="1:19" s="91" customFormat="1" ht="15.65" customHeight="1">
      <c r="A19" s="12"/>
      <c r="B19" s="51"/>
      <c r="C19" s="90"/>
      <c r="D19" s="36"/>
      <c r="E19" s="45"/>
      <c r="F19" s="36"/>
      <c r="G19" s="45"/>
      <c r="H19" s="37"/>
      <c r="I19" s="45"/>
      <c r="J19" s="36"/>
      <c r="K19" s="45"/>
      <c r="L19" s="36"/>
      <c r="M19" s="36"/>
      <c r="N19" s="36"/>
      <c r="O19" s="22"/>
      <c r="P19" s="22"/>
      <c r="Q19" s="22"/>
      <c r="R19" s="22"/>
      <c r="S19" s="22"/>
    </row>
    <row r="20" spans="1:19" s="91" customFormat="1" ht="15.65" customHeight="1">
      <c r="A20" s="12" t="s">
        <v>130</v>
      </c>
      <c r="B20" s="11">
        <v>5.0999999999999996</v>
      </c>
      <c r="C20" s="90"/>
      <c r="D20" s="47">
        <v>0</v>
      </c>
      <c r="E20" s="48"/>
      <c r="F20" s="47">
        <v>0</v>
      </c>
      <c r="G20" s="48"/>
      <c r="H20" s="47">
        <v>0</v>
      </c>
      <c r="I20" s="48"/>
      <c r="J20" s="47">
        <v>325709</v>
      </c>
      <c r="K20" s="48"/>
      <c r="L20" s="47">
        <f>H20+J20</f>
        <v>325709</v>
      </c>
      <c r="M20" s="45">
        <v>0</v>
      </c>
      <c r="N20" s="47">
        <v>0</v>
      </c>
      <c r="O20" s="45">
        <v>0</v>
      </c>
      <c r="P20" s="47">
        <v>-325709</v>
      </c>
      <c r="Q20" s="36"/>
      <c r="R20" s="97">
        <f>D20+F20+L20+N20+P20</f>
        <v>0</v>
      </c>
      <c r="S20" s="22"/>
    </row>
    <row r="21" spans="1:19" s="91" customFormat="1" ht="15.65" customHeight="1">
      <c r="A21" s="12"/>
      <c r="B21" s="51"/>
      <c r="C21" s="90"/>
      <c r="D21" s="36"/>
      <c r="E21" s="45"/>
      <c r="F21" s="36"/>
      <c r="G21" s="45"/>
      <c r="H21" s="37"/>
      <c r="I21" s="45"/>
      <c r="J21" s="36"/>
      <c r="K21" s="45"/>
      <c r="L21" s="36"/>
      <c r="M21" s="36"/>
      <c r="N21" s="36"/>
      <c r="O21" s="22"/>
      <c r="P21" s="22"/>
      <c r="Q21" s="22"/>
      <c r="R21" s="22"/>
      <c r="S21" s="22"/>
    </row>
    <row r="22" spans="1:19" s="91" customFormat="1" ht="21.65" customHeight="1" thickBot="1">
      <c r="A22" s="12" t="s">
        <v>151</v>
      </c>
      <c r="B22" s="11"/>
      <c r="C22" s="22"/>
      <c r="D22" s="44">
        <f>SUM(D13:D13,D18,D20)</f>
        <v>20000000</v>
      </c>
      <c r="E22" s="98"/>
      <c r="F22" s="44">
        <f>SUM(F13:F13,F18,F20)</f>
        <v>10598915</v>
      </c>
      <c r="G22" s="98"/>
      <c r="H22" s="44">
        <f>SUM(H13:H13,H18,H20)</f>
        <v>47647</v>
      </c>
      <c r="I22" s="90"/>
      <c r="J22" s="44">
        <f>SUM(J13:J13,J18,J20)</f>
        <v>-2186712</v>
      </c>
      <c r="K22" s="90"/>
      <c r="L22" s="44">
        <f>SUM(L13:L13,L18,L20)</f>
        <v>-2139065</v>
      </c>
      <c r="M22" s="90"/>
      <c r="N22" s="44">
        <f>SUM(N13:N13,N18,N20)</f>
        <v>1064000</v>
      </c>
      <c r="O22" s="22"/>
      <c r="P22" s="44">
        <f>SUM(P13:P13,P18,P20)</f>
        <v>6778420</v>
      </c>
      <c r="Q22" s="22"/>
      <c r="R22" s="44">
        <f>SUM(R13:R13,R18,R20)</f>
        <v>36302270</v>
      </c>
      <c r="S22" s="22"/>
    </row>
    <row r="23" spans="1:19" s="91" customFormat="1" ht="21.65" customHeight="1" thickTop="1">
      <c r="A23" s="10"/>
      <c r="B23" s="11"/>
      <c r="C23" s="22"/>
      <c r="D23" s="17"/>
      <c r="E23" s="14"/>
      <c r="F23" s="17"/>
      <c r="G23" s="14"/>
      <c r="H23" s="30"/>
      <c r="I23" s="22"/>
      <c r="J23" s="17"/>
      <c r="K23" s="22"/>
      <c r="L23" s="17"/>
      <c r="M23" s="22"/>
      <c r="N23" s="17"/>
      <c r="O23" s="22"/>
      <c r="P23" s="22"/>
      <c r="Q23" s="22"/>
      <c r="R23" s="72"/>
      <c r="S23" s="22"/>
    </row>
    <row r="24" spans="1:19" s="91" customFormat="1" ht="21.65" customHeight="1">
      <c r="A24" s="93" t="s">
        <v>152</v>
      </c>
      <c r="B24" s="11"/>
      <c r="C24" s="22"/>
      <c r="D24" s="14"/>
      <c r="E24" s="14"/>
      <c r="F24" s="14"/>
      <c r="G24" s="14"/>
      <c r="H24" s="14"/>
      <c r="I24" s="22"/>
      <c r="J24" s="14"/>
      <c r="K24" s="22"/>
      <c r="L24" s="22"/>
      <c r="M24" s="22"/>
      <c r="N24" s="14"/>
      <c r="O24" s="22"/>
      <c r="P24" s="22"/>
      <c r="Q24" s="22"/>
      <c r="R24" s="22"/>
      <c r="S24" s="22"/>
    </row>
    <row r="25" spans="1:19" s="91" customFormat="1" ht="21.65" customHeight="1">
      <c r="A25" s="12" t="s">
        <v>153</v>
      </c>
      <c r="B25" s="11"/>
      <c r="C25" s="22"/>
      <c r="D25" s="36">
        <v>20000000</v>
      </c>
      <c r="E25" s="45"/>
      <c r="F25" s="36">
        <v>10598915</v>
      </c>
      <c r="G25" s="45"/>
      <c r="H25" s="37">
        <v>794334</v>
      </c>
      <c r="I25" s="45"/>
      <c r="J25" s="36">
        <v>-1919566</v>
      </c>
      <c r="K25" s="45"/>
      <c r="L25" s="36">
        <f>H25+J25</f>
        <v>-1125232</v>
      </c>
      <c r="M25" s="90"/>
      <c r="N25" s="36">
        <v>1164600</v>
      </c>
      <c r="O25" s="22"/>
      <c r="P25" s="94">
        <v>7325230</v>
      </c>
      <c r="Q25" s="22"/>
      <c r="R25" s="94">
        <f>D25+F25+L25+N25+P25</f>
        <v>37963513</v>
      </c>
      <c r="S25" s="22"/>
    </row>
    <row r="26" spans="1:19" s="91" customFormat="1" ht="21.65" customHeight="1">
      <c r="A26" s="12"/>
      <c r="B26" s="11"/>
      <c r="C26" s="22"/>
      <c r="D26" s="36"/>
      <c r="E26" s="45"/>
      <c r="F26" s="36"/>
      <c r="G26" s="45"/>
      <c r="H26" s="37"/>
      <c r="I26" s="45"/>
      <c r="J26" s="36"/>
      <c r="K26" s="45"/>
      <c r="L26" s="36"/>
      <c r="M26" s="90"/>
      <c r="N26" s="36"/>
      <c r="O26" s="22"/>
      <c r="P26" s="96"/>
      <c r="Q26" s="22"/>
      <c r="R26" s="94"/>
      <c r="S26" s="22"/>
    </row>
    <row r="27" spans="1:19" s="91" customFormat="1" ht="21.65" customHeight="1">
      <c r="A27" s="12" t="s">
        <v>129</v>
      </c>
      <c r="B27" s="11"/>
      <c r="C27" s="22"/>
      <c r="D27" s="36"/>
      <c r="E27" s="45"/>
      <c r="F27" s="36"/>
      <c r="G27" s="45"/>
      <c r="H27" s="37"/>
      <c r="I27" s="45"/>
      <c r="J27" s="36"/>
      <c r="K27" s="45"/>
      <c r="L27" s="36"/>
      <c r="M27" s="90"/>
      <c r="N27" s="36"/>
      <c r="O27" s="22"/>
      <c r="P27" s="96"/>
      <c r="Q27" s="22"/>
      <c r="R27" s="94"/>
      <c r="S27" s="22"/>
    </row>
    <row r="28" spans="1:19" s="91" customFormat="1" ht="21.65" customHeight="1">
      <c r="A28" s="89" t="s">
        <v>74</v>
      </c>
      <c r="B28" s="11"/>
      <c r="C28" s="22"/>
      <c r="D28" s="17">
        <v>0</v>
      </c>
      <c r="E28" s="19"/>
      <c r="F28" s="17">
        <v>0</v>
      </c>
      <c r="G28" s="19"/>
      <c r="H28" s="30">
        <v>0</v>
      </c>
      <c r="I28" s="19"/>
      <c r="J28" s="17">
        <v>0</v>
      </c>
      <c r="K28" s="19"/>
      <c r="L28" s="36">
        <f>H28+J28</f>
        <v>0</v>
      </c>
      <c r="M28" s="22"/>
      <c r="N28" s="17">
        <v>0</v>
      </c>
      <c r="O28" s="22"/>
      <c r="P28" s="41">
        <f>PL!D32</f>
        <v>588407</v>
      </c>
      <c r="Q28" s="22"/>
      <c r="R28" s="41">
        <f>D28+F28+L28+N28+P28</f>
        <v>588407</v>
      </c>
      <c r="S28" s="22"/>
    </row>
    <row r="29" spans="1:19" s="91" customFormat="1" ht="21.65" customHeight="1">
      <c r="A29" s="89" t="s">
        <v>75</v>
      </c>
      <c r="B29" s="11"/>
      <c r="C29" s="22"/>
      <c r="D29" s="17">
        <v>0</v>
      </c>
      <c r="E29" s="46"/>
      <c r="F29" s="17">
        <v>0</v>
      </c>
      <c r="G29" s="46"/>
      <c r="H29" s="30">
        <f>PL!D49</f>
        <v>530097</v>
      </c>
      <c r="I29" s="19"/>
      <c r="J29" s="17">
        <f>PL!D56</f>
        <v>-31002</v>
      </c>
      <c r="K29" s="19"/>
      <c r="L29" s="17">
        <f>H29+J29</f>
        <v>499095</v>
      </c>
      <c r="M29" s="17"/>
      <c r="N29" s="17">
        <v>0</v>
      </c>
      <c r="O29" s="22"/>
      <c r="P29" s="41">
        <v>0</v>
      </c>
      <c r="Q29" s="22"/>
      <c r="R29" s="41">
        <f>D29+F29+L29+N29+P29</f>
        <v>499095</v>
      </c>
      <c r="S29" s="22"/>
    </row>
    <row r="30" spans="1:19" s="91" customFormat="1" ht="21.65" customHeight="1">
      <c r="A30" s="12" t="s">
        <v>147</v>
      </c>
      <c r="B30" s="51"/>
      <c r="C30" s="90"/>
      <c r="D30" s="38">
        <f>SUM(D28:D29)</f>
        <v>0</v>
      </c>
      <c r="E30" s="45"/>
      <c r="F30" s="38">
        <f>SUM(F28:F29)</f>
        <v>0</v>
      </c>
      <c r="G30" s="45"/>
      <c r="H30" s="38">
        <f>SUM(H28:H29)</f>
        <v>530097</v>
      </c>
      <c r="I30" s="45"/>
      <c r="J30" s="38">
        <f>SUM(J29)</f>
        <v>-31002</v>
      </c>
      <c r="K30" s="45"/>
      <c r="L30" s="38">
        <f>SUM(L28:L29)</f>
        <v>499095</v>
      </c>
      <c r="M30" s="36"/>
      <c r="N30" s="38">
        <f>SUM(N28:N29)</f>
        <v>0</v>
      </c>
      <c r="O30" s="90"/>
      <c r="P30" s="69">
        <f>SUM(P28:P29)</f>
        <v>588407</v>
      </c>
      <c r="Q30" s="90"/>
      <c r="R30" s="69">
        <f>D30+F30+L30+N30+P30</f>
        <v>1087502</v>
      </c>
      <c r="S30" s="22"/>
    </row>
    <row r="31" spans="1:19" s="91" customFormat="1" ht="21.65" customHeight="1">
      <c r="A31" s="12"/>
      <c r="B31" s="51"/>
      <c r="C31" s="90"/>
      <c r="D31" s="36"/>
      <c r="E31" s="45"/>
      <c r="F31" s="36"/>
      <c r="G31" s="45"/>
      <c r="H31" s="36"/>
      <c r="I31" s="45"/>
      <c r="J31" s="36"/>
      <c r="K31" s="45"/>
      <c r="L31" s="36"/>
      <c r="M31" s="36"/>
      <c r="N31" s="36"/>
      <c r="O31" s="22"/>
      <c r="P31" s="22"/>
      <c r="Q31" s="22"/>
      <c r="R31" s="22"/>
      <c r="S31" s="22"/>
    </row>
    <row r="32" spans="1:19" s="91" customFormat="1" ht="21.65" customHeight="1" thickBot="1">
      <c r="A32" s="12" t="s">
        <v>154</v>
      </c>
      <c r="B32" s="11"/>
      <c r="C32" s="22"/>
      <c r="D32" s="44">
        <f>D25+D30</f>
        <v>20000000</v>
      </c>
      <c r="E32" s="98"/>
      <c r="F32" s="44">
        <f>F25+F30</f>
        <v>10598915</v>
      </c>
      <c r="G32" s="98"/>
      <c r="H32" s="44">
        <f>H25+H30</f>
        <v>1324431</v>
      </c>
      <c r="I32" s="90"/>
      <c r="J32" s="44">
        <f>J25+J30</f>
        <v>-1950568</v>
      </c>
      <c r="K32" s="90"/>
      <c r="L32" s="44">
        <f>L25+L30</f>
        <v>-626137</v>
      </c>
      <c r="M32" s="90"/>
      <c r="N32" s="44">
        <f>N25+N30</f>
        <v>1164600</v>
      </c>
      <c r="O32" s="22"/>
      <c r="P32" s="44">
        <f>P25+P30</f>
        <v>7913637</v>
      </c>
      <c r="Q32" s="22"/>
      <c r="R32" s="44">
        <f>R25+R30</f>
        <v>39051015</v>
      </c>
      <c r="S32" s="22"/>
    </row>
    <row r="33" spans="4:18" ht="21.65" customHeight="1" thickTop="1"/>
    <row r="35" spans="4:18" ht="21.65" customHeight="1">
      <c r="D35" s="101" t="b">
        <f>+D32=BS!$E$51</f>
        <v>1</v>
      </c>
      <c r="E35" s="102"/>
      <c r="F35" s="101" t="b">
        <f>+F32=BS!$E$52</f>
        <v>1</v>
      </c>
      <c r="G35" s="102"/>
      <c r="H35" s="103"/>
      <c r="I35" s="102"/>
      <c r="J35" s="103"/>
      <c r="K35" s="103"/>
      <c r="L35" s="101" t="b">
        <f>+L32=BS!$E$53</f>
        <v>1</v>
      </c>
      <c r="M35" s="102"/>
      <c r="N35" s="101" t="b">
        <f>+N32=BS!$E$56</f>
        <v>1</v>
      </c>
      <c r="O35" s="102"/>
      <c r="P35" s="101" t="b">
        <f>+P32=BS!$E$57</f>
        <v>1</v>
      </c>
      <c r="Q35" s="102"/>
      <c r="R35" s="101" t="b">
        <f>+R32=BS!$E$58</f>
        <v>1</v>
      </c>
    </row>
  </sheetData>
  <mergeCells count="3">
    <mergeCell ref="H3:L3"/>
    <mergeCell ref="N3:P3"/>
    <mergeCell ref="D11:R11"/>
  </mergeCells>
  <pageMargins left="0.7" right="0.7" top="0.48" bottom="0.5" header="0.5" footer="0.5"/>
  <pageSetup paperSize="9" scale="64" firstPageNumber="6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904B3-5CE5-4F04-9BCE-FE5615BC05A9}">
  <dimension ref="A1:F81"/>
  <sheetViews>
    <sheetView showGridLines="0" tabSelected="1" view="pageBreakPreview" topLeftCell="A69" zoomScale="70" zoomScaleNormal="55" zoomScaleSheetLayoutView="70" zoomScalePageLayoutView="55" workbookViewId="0">
      <selection activeCell="K83" sqref="K83"/>
    </sheetView>
  </sheetViews>
  <sheetFormatPr defaultColWidth="10.90625" defaultRowHeight="21.65" customHeight="1"/>
  <cols>
    <col min="1" max="1" width="69.453125" style="10" customWidth="1"/>
    <col min="2" max="2" width="2.453125" style="10" customWidth="1"/>
    <col min="3" max="3" width="14.08984375" style="20" customWidth="1"/>
    <col min="4" max="4" width="1.90625" style="10" customWidth="1"/>
    <col min="5" max="5" width="14.08984375" style="20" customWidth="1"/>
    <col min="6" max="6" width="1.36328125" style="10" customWidth="1"/>
    <col min="7" max="16384" width="10.90625" style="2"/>
  </cols>
  <sheetData>
    <row r="1" spans="1:6" ht="21.65" customHeight="1">
      <c r="A1" s="9" t="s">
        <v>49</v>
      </c>
      <c r="B1" s="12"/>
      <c r="C1" s="7"/>
      <c r="D1" s="6"/>
      <c r="E1" s="27"/>
      <c r="F1" s="12"/>
    </row>
    <row r="2" spans="1:6" ht="21.65" customHeight="1">
      <c r="A2" s="21" t="s">
        <v>83</v>
      </c>
      <c r="B2" s="12"/>
      <c r="C2" s="104"/>
      <c r="D2" s="105"/>
      <c r="E2" s="104"/>
      <c r="F2" s="12"/>
    </row>
    <row r="3" spans="1:6" ht="9" customHeight="1">
      <c r="A3" s="21"/>
      <c r="B3" s="12"/>
      <c r="C3" s="120"/>
      <c r="D3" s="120"/>
      <c r="E3" s="120"/>
      <c r="F3" s="12"/>
    </row>
    <row r="4" spans="1:6" ht="21.25" customHeight="1">
      <c r="A4" s="21"/>
      <c r="B4" s="12"/>
      <c r="C4" s="121" t="s">
        <v>69</v>
      </c>
      <c r="D4" s="121"/>
      <c r="E4" s="121"/>
      <c r="F4" s="12"/>
    </row>
    <row r="5" spans="1:6" ht="21.25" customHeight="1">
      <c r="C5" s="122" t="s">
        <v>148</v>
      </c>
      <c r="D5" s="121"/>
      <c r="E5" s="121"/>
    </row>
    <row r="6" spans="1:6" ht="21.25" customHeight="1">
      <c r="C6" s="106">
        <v>2025</v>
      </c>
      <c r="D6" s="107"/>
      <c r="E6" s="106">
        <v>2024</v>
      </c>
    </row>
    <row r="7" spans="1:6" ht="21.25" customHeight="1">
      <c r="C7" s="119" t="s">
        <v>68</v>
      </c>
      <c r="D7" s="119"/>
      <c r="E7" s="119"/>
    </row>
    <row r="8" spans="1:6" ht="21.25" customHeight="1">
      <c r="A8" s="43" t="s">
        <v>7</v>
      </c>
      <c r="B8" s="12"/>
      <c r="C8" s="104"/>
      <c r="D8" s="107"/>
      <c r="E8" s="104"/>
      <c r="F8" s="12"/>
    </row>
    <row r="9" spans="1:6" ht="21.25" customHeight="1">
      <c r="A9" s="10" t="s">
        <v>77</v>
      </c>
      <c r="C9" s="108">
        <f>PL!D30</f>
        <v>730477</v>
      </c>
      <c r="D9" s="108"/>
      <c r="E9" s="108">
        <f>PL!F30</f>
        <v>456619</v>
      </c>
    </row>
    <row r="10" spans="1:6" ht="21.25" customHeight="1">
      <c r="A10" s="62" t="s">
        <v>78</v>
      </c>
      <c r="B10" s="13"/>
      <c r="C10" s="108"/>
      <c r="D10" s="108"/>
      <c r="E10" s="108"/>
      <c r="F10" s="13"/>
    </row>
    <row r="11" spans="1:6" ht="21.25" customHeight="1">
      <c r="A11" s="62" t="s">
        <v>79</v>
      </c>
      <c r="B11" s="13"/>
      <c r="C11" s="108"/>
      <c r="D11" s="108"/>
      <c r="E11" s="108"/>
      <c r="F11" s="13"/>
    </row>
    <row r="12" spans="1:6" ht="21.25" customHeight="1">
      <c r="A12" s="60" t="s">
        <v>16</v>
      </c>
      <c r="B12" s="60"/>
      <c r="C12" s="108">
        <v>122731</v>
      </c>
      <c r="D12" s="108"/>
      <c r="E12" s="108">
        <v>108370</v>
      </c>
      <c r="F12" s="60"/>
    </row>
    <row r="13" spans="1:6" ht="21.25" customHeight="1">
      <c r="A13" s="60" t="s">
        <v>59</v>
      </c>
      <c r="B13" s="60"/>
      <c r="C13" s="108">
        <f>PL!D29</f>
        <v>165765</v>
      </c>
      <c r="D13" s="108"/>
      <c r="E13" s="108">
        <v>526603</v>
      </c>
      <c r="F13" s="60"/>
    </row>
    <row r="14" spans="1:6" ht="21.25" customHeight="1">
      <c r="A14" s="60" t="s">
        <v>63</v>
      </c>
      <c r="B14" s="60"/>
      <c r="C14" s="108">
        <v>12483</v>
      </c>
      <c r="D14" s="108"/>
      <c r="E14" s="108">
        <v>11652</v>
      </c>
      <c r="F14" s="60"/>
    </row>
    <row r="15" spans="1:6" ht="21.25" customHeight="1">
      <c r="A15" s="60" t="s">
        <v>64</v>
      </c>
      <c r="B15" s="60"/>
      <c r="C15" s="108">
        <v>2741</v>
      </c>
      <c r="D15" s="108"/>
      <c r="E15" s="108">
        <v>61839</v>
      </c>
      <c r="F15" s="60"/>
    </row>
    <row r="16" spans="1:6" ht="21.25" customHeight="1">
      <c r="A16" s="60" t="s">
        <v>167</v>
      </c>
      <c r="B16" s="60"/>
      <c r="C16" s="108">
        <v>-98291</v>
      </c>
      <c r="D16" s="108"/>
      <c r="E16" s="108">
        <v>-393883</v>
      </c>
      <c r="F16" s="60"/>
    </row>
    <row r="17" spans="1:6" ht="21.25" customHeight="1">
      <c r="A17" s="60" t="s">
        <v>158</v>
      </c>
      <c r="B17" s="60"/>
      <c r="C17" s="108">
        <v>-325</v>
      </c>
      <c r="D17" s="108"/>
      <c r="E17" s="108">
        <v>-4</v>
      </c>
      <c r="F17" s="60"/>
    </row>
    <row r="18" spans="1:6" ht="21.25" customHeight="1">
      <c r="A18" s="60" t="s">
        <v>170</v>
      </c>
      <c r="B18" s="60"/>
      <c r="C18" s="108">
        <v>-2159</v>
      </c>
      <c r="D18" s="108"/>
      <c r="E18" s="108">
        <v>304</v>
      </c>
      <c r="F18" s="60"/>
    </row>
    <row r="19" spans="1:6" ht="21.25" customHeight="1">
      <c r="A19" s="60" t="s">
        <v>168</v>
      </c>
      <c r="B19" s="60"/>
      <c r="C19" s="108">
        <v>0</v>
      </c>
      <c r="D19" s="108"/>
      <c r="E19" s="108">
        <v>-7350</v>
      </c>
      <c r="F19" s="60"/>
    </row>
    <row r="20" spans="1:6" ht="21.25" customHeight="1">
      <c r="A20" s="60" t="s">
        <v>22</v>
      </c>
      <c r="B20" s="60"/>
      <c r="C20" s="108">
        <f>-PL!D10</f>
        <v>-1700751</v>
      </c>
      <c r="D20" s="108"/>
      <c r="E20" s="108">
        <v>-1736353</v>
      </c>
      <c r="F20" s="60"/>
    </row>
    <row r="21" spans="1:6" ht="21.25" customHeight="1">
      <c r="A21" s="60" t="s">
        <v>41</v>
      </c>
      <c r="B21" s="60"/>
      <c r="C21" s="108">
        <f>-PL!D16</f>
        <v>-55122</v>
      </c>
      <c r="D21" s="109"/>
      <c r="E21" s="109">
        <v>-56139</v>
      </c>
      <c r="F21" s="60"/>
    </row>
    <row r="22" spans="1:6" ht="21.25" customHeight="1">
      <c r="A22" s="10" t="s">
        <v>23</v>
      </c>
      <c r="C22" s="108">
        <v>2863740</v>
      </c>
      <c r="D22" s="108"/>
      <c r="E22" s="108">
        <v>2858511</v>
      </c>
    </row>
    <row r="23" spans="1:6" ht="21.25" customHeight="1">
      <c r="A23" s="60" t="s">
        <v>24</v>
      </c>
      <c r="B23" s="60"/>
      <c r="C23" s="108">
        <v>-1741973</v>
      </c>
      <c r="D23" s="109"/>
      <c r="E23" s="109">
        <v>-1342820</v>
      </c>
      <c r="F23" s="60"/>
    </row>
    <row r="24" spans="1:6" ht="21.25" customHeight="1">
      <c r="A24" s="60" t="s">
        <v>54</v>
      </c>
      <c r="B24" s="60"/>
      <c r="C24" s="110">
        <v>-10232</v>
      </c>
      <c r="D24" s="109"/>
      <c r="E24" s="110">
        <v>-13359</v>
      </c>
      <c r="F24" s="60"/>
    </row>
    <row r="25" spans="1:6" ht="21.25" customHeight="1">
      <c r="A25" s="13" t="s">
        <v>80</v>
      </c>
      <c r="B25" s="65"/>
      <c r="C25" s="108">
        <f>SUM(C9:C24)</f>
        <v>289084</v>
      </c>
      <c r="D25" s="108"/>
      <c r="E25" s="108">
        <f>SUM(E9:E24)</f>
        <v>473990</v>
      </c>
      <c r="F25" s="65"/>
    </row>
    <row r="26" spans="1:6" ht="11.5" customHeight="1">
      <c r="A26" s="13"/>
      <c r="B26" s="65"/>
      <c r="C26" s="108"/>
      <c r="D26" s="108"/>
      <c r="E26" s="108"/>
      <c r="F26" s="65"/>
    </row>
    <row r="27" spans="1:6" ht="21.25" customHeight="1">
      <c r="A27" s="62" t="s">
        <v>173</v>
      </c>
      <c r="B27" s="13"/>
      <c r="C27" s="108"/>
      <c r="D27" s="108"/>
      <c r="E27" s="108"/>
      <c r="F27" s="13"/>
    </row>
    <row r="28" spans="1:6" ht="21.25" customHeight="1">
      <c r="A28" s="60" t="s">
        <v>5</v>
      </c>
      <c r="B28" s="60"/>
      <c r="C28" s="108">
        <v>-3985264</v>
      </c>
      <c r="D28" s="108"/>
      <c r="E28" s="108">
        <v>11155819</v>
      </c>
      <c r="F28" s="60"/>
    </row>
    <row r="29" spans="1:6" ht="21.25" customHeight="1">
      <c r="A29" s="60" t="s">
        <v>30</v>
      </c>
      <c r="B29" s="60"/>
      <c r="C29" s="108">
        <v>-1670537</v>
      </c>
      <c r="D29" s="108"/>
      <c r="E29" s="108">
        <v>-2115364</v>
      </c>
      <c r="F29" s="60"/>
    </row>
    <row r="30" spans="1:6" ht="21.25" customHeight="1">
      <c r="A30" s="60" t="s">
        <v>175</v>
      </c>
      <c r="B30" s="60"/>
      <c r="C30" s="108">
        <v>3557</v>
      </c>
      <c r="D30" s="108"/>
      <c r="E30" s="108">
        <v>117196</v>
      </c>
      <c r="F30" s="60"/>
    </row>
    <row r="31" spans="1:6" ht="21.25" customHeight="1">
      <c r="A31" s="60" t="s">
        <v>8</v>
      </c>
      <c r="B31" s="60"/>
      <c r="C31" s="108">
        <v>238010</v>
      </c>
      <c r="D31" s="108"/>
      <c r="E31" s="108">
        <v>-135404</v>
      </c>
      <c r="F31" s="60"/>
    </row>
    <row r="32" spans="1:6" ht="12.5" customHeight="1">
      <c r="A32" s="60"/>
      <c r="B32" s="60"/>
      <c r="C32" s="108"/>
      <c r="D32" s="108"/>
      <c r="E32" s="108"/>
      <c r="F32" s="60"/>
    </row>
    <row r="33" spans="1:6" ht="21.25" customHeight="1">
      <c r="A33" s="64" t="s">
        <v>171</v>
      </c>
      <c r="B33" s="60"/>
      <c r="C33" s="111"/>
      <c r="D33" s="109"/>
      <c r="E33" s="111"/>
      <c r="F33" s="60"/>
    </row>
    <row r="34" spans="1:6" ht="21.25" customHeight="1">
      <c r="A34" s="60" t="s">
        <v>6</v>
      </c>
      <c r="B34" s="60"/>
      <c r="C34" s="112">
        <v>6703849</v>
      </c>
      <c r="D34" s="112"/>
      <c r="E34" s="112">
        <v>-6144018</v>
      </c>
      <c r="F34" s="60"/>
    </row>
    <row r="35" spans="1:6" ht="21.25" customHeight="1">
      <c r="A35" s="60" t="s">
        <v>5</v>
      </c>
      <c r="B35" s="60"/>
      <c r="C35" s="109">
        <v>1868225</v>
      </c>
      <c r="D35" s="109"/>
      <c r="E35" s="109">
        <v>-1202998</v>
      </c>
      <c r="F35" s="60"/>
    </row>
    <row r="36" spans="1:6" ht="21.25" customHeight="1">
      <c r="A36" s="10" t="s">
        <v>17</v>
      </c>
      <c r="C36" s="108">
        <v>450847</v>
      </c>
      <c r="D36" s="108"/>
      <c r="E36" s="108">
        <v>288929</v>
      </c>
    </row>
    <row r="37" spans="1:6" ht="21.25" customHeight="1">
      <c r="A37" s="10" t="s">
        <v>44</v>
      </c>
      <c r="C37" s="112">
        <v>-2850000</v>
      </c>
      <c r="D37" s="112"/>
      <c r="E37" s="112">
        <v>-4212000</v>
      </c>
    </row>
    <row r="38" spans="1:6" ht="21.25" customHeight="1">
      <c r="A38" s="60" t="s">
        <v>46</v>
      </c>
      <c r="B38" s="60"/>
      <c r="C38" s="112">
        <v>-220287</v>
      </c>
      <c r="D38" s="112"/>
      <c r="E38" s="112">
        <v>-202586</v>
      </c>
      <c r="F38" s="60"/>
    </row>
    <row r="39" spans="1:6" ht="21.25" customHeight="1">
      <c r="A39" s="60" t="s">
        <v>55</v>
      </c>
      <c r="B39" s="60"/>
      <c r="C39" s="108">
        <v>-10311</v>
      </c>
      <c r="D39" s="112"/>
      <c r="E39" s="108">
        <v>-8830</v>
      </c>
      <c r="F39" s="60"/>
    </row>
    <row r="40" spans="1:6" ht="21.25" customHeight="1">
      <c r="A40" s="60" t="s">
        <v>62</v>
      </c>
      <c r="B40" s="60"/>
      <c r="C40" s="108">
        <v>29700</v>
      </c>
      <c r="D40" s="112"/>
      <c r="E40" s="108">
        <v>17944</v>
      </c>
      <c r="F40" s="60"/>
    </row>
    <row r="41" spans="1:6" ht="21.25" customHeight="1">
      <c r="A41" s="13" t="s">
        <v>9</v>
      </c>
      <c r="B41" s="13"/>
      <c r="C41" s="112">
        <v>246680</v>
      </c>
      <c r="D41" s="109"/>
      <c r="E41" s="112">
        <v>163350</v>
      </c>
      <c r="F41" s="13"/>
    </row>
    <row r="42" spans="1:6" ht="21.25" customHeight="1">
      <c r="A42" s="65" t="s">
        <v>161</v>
      </c>
      <c r="B42" s="65"/>
      <c r="C42" s="66">
        <f>SUM(C25:C41)</f>
        <v>1093553</v>
      </c>
      <c r="D42" s="67"/>
      <c r="E42" s="66">
        <f>SUM(E25:E41)</f>
        <v>-1803972</v>
      </c>
      <c r="F42" s="65"/>
    </row>
    <row r="43" spans="1:6" ht="21.25" customHeight="1">
      <c r="A43" s="65"/>
      <c r="B43" s="65"/>
      <c r="C43" s="67"/>
      <c r="D43" s="67"/>
      <c r="E43" s="67"/>
      <c r="F43" s="65"/>
    </row>
    <row r="44" spans="1:6" ht="21.65" customHeight="1">
      <c r="A44" s="9" t="s">
        <v>49</v>
      </c>
      <c r="B44" s="12"/>
      <c r="C44" s="27"/>
      <c r="D44" s="68"/>
      <c r="E44" s="27"/>
      <c r="F44" s="12"/>
    </row>
    <row r="45" spans="1:6" ht="21.65" customHeight="1">
      <c r="A45" s="21" t="s">
        <v>83</v>
      </c>
      <c r="B45" s="12"/>
      <c r="C45" s="7"/>
      <c r="D45" s="6"/>
      <c r="E45" s="7"/>
      <c r="F45" s="12"/>
    </row>
    <row r="46" spans="1:6" ht="17.149999999999999" customHeight="1">
      <c r="A46" s="21"/>
      <c r="B46" s="12"/>
      <c r="C46" s="7"/>
      <c r="D46" s="6"/>
      <c r="E46" s="7"/>
      <c r="F46" s="12"/>
    </row>
    <row r="47" spans="1:6" ht="21.65" customHeight="1">
      <c r="A47" s="12"/>
      <c r="B47" s="12"/>
      <c r="C47" s="114" t="s">
        <v>69</v>
      </c>
      <c r="D47" s="114"/>
      <c r="E47" s="114"/>
      <c r="F47" s="12"/>
    </row>
    <row r="48" spans="1:6" ht="21.65" customHeight="1">
      <c r="C48" s="115" t="s">
        <v>148</v>
      </c>
      <c r="D48" s="114"/>
      <c r="E48" s="114"/>
    </row>
    <row r="49" spans="1:6" ht="21.65" customHeight="1">
      <c r="C49" s="55">
        <v>2025</v>
      </c>
      <c r="E49" s="55">
        <v>2024</v>
      </c>
    </row>
    <row r="50" spans="1:6" ht="21.65" customHeight="1">
      <c r="C50" s="113" t="s">
        <v>68</v>
      </c>
      <c r="D50" s="113"/>
      <c r="E50" s="113"/>
    </row>
    <row r="51" spans="1:6" ht="21.65" customHeight="1">
      <c r="A51" s="43" t="s">
        <v>10</v>
      </c>
      <c r="B51" s="12"/>
      <c r="C51" s="118"/>
      <c r="D51" s="118"/>
      <c r="E51" s="118"/>
      <c r="F51" s="12"/>
    </row>
    <row r="52" spans="1:6" ht="21.65" customHeight="1">
      <c r="A52" s="10" t="s">
        <v>133</v>
      </c>
      <c r="B52" s="12"/>
      <c r="C52" s="41">
        <v>67197</v>
      </c>
      <c r="E52" s="41">
        <v>83820</v>
      </c>
      <c r="F52" s="12"/>
    </row>
    <row r="53" spans="1:6" ht="21.65" customHeight="1">
      <c r="A53" s="10" t="s">
        <v>134</v>
      </c>
      <c r="B53" s="12"/>
      <c r="C53" s="41">
        <v>55122</v>
      </c>
      <c r="E53" s="41">
        <v>56139</v>
      </c>
      <c r="F53" s="12"/>
    </row>
    <row r="54" spans="1:6" ht="21.65" customHeight="1">
      <c r="A54" s="10" t="s">
        <v>169</v>
      </c>
      <c r="C54" s="41"/>
      <c r="D54" s="42"/>
    </row>
    <row r="55" spans="1:6" ht="21.65" customHeight="1">
      <c r="A55" s="13" t="s">
        <v>65</v>
      </c>
      <c r="B55" s="13"/>
      <c r="C55" s="41">
        <v>0</v>
      </c>
      <c r="D55" s="41"/>
      <c r="E55" s="20">
        <v>79176</v>
      </c>
      <c r="F55" s="13"/>
    </row>
    <row r="56" spans="1:6" ht="21.65" customHeight="1">
      <c r="A56" s="13" t="s">
        <v>132</v>
      </c>
      <c r="B56" s="13"/>
      <c r="C56" s="41"/>
      <c r="D56" s="41"/>
      <c r="E56" s="41"/>
      <c r="F56" s="13"/>
    </row>
    <row r="57" spans="1:6" ht="21.65" customHeight="1">
      <c r="A57" s="13" t="s">
        <v>51</v>
      </c>
      <c r="B57" s="13"/>
      <c r="C57" s="41">
        <v>-5992352</v>
      </c>
      <c r="D57" s="41"/>
      <c r="E57" s="42">
        <v>-45430</v>
      </c>
      <c r="F57" s="13"/>
    </row>
    <row r="58" spans="1:6" ht="21.65" customHeight="1">
      <c r="A58" s="13" t="s">
        <v>136</v>
      </c>
      <c r="B58" s="13"/>
      <c r="C58" s="41"/>
      <c r="D58" s="41"/>
      <c r="E58" s="41"/>
      <c r="F58" s="13"/>
    </row>
    <row r="59" spans="1:6" ht="21.65" customHeight="1">
      <c r="A59" s="13" t="s">
        <v>137</v>
      </c>
      <c r="C59" s="41">
        <v>0</v>
      </c>
      <c r="D59" s="41"/>
      <c r="E59" s="42">
        <v>1227350</v>
      </c>
    </row>
    <row r="60" spans="1:6" ht="21.65" customHeight="1">
      <c r="A60" s="10" t="s">
        <v>131</v>
      </c>
      <c r="C60" s="41"/>
      <c r="D60" s="41"/>
      <c r="E60" s="42"/>
    </row>
    <row r="61" spans="1:6" ht="21.65" customHeight="1">
      <c r="A61" s="10" t="s">
        <v>66</v>
      </c>
      <c r="C61" s="41">
        <v>55207</v>
      </c>
      <c r="D61" s="41"/>
      <c r="E61" s="41">
        <v>496848</v>
      </c>
    </row>
    <row r="62" spans="1:6" ht="21.65" customHeight="1">
      <c r="A62" s="10" t="s">
        <v>138</v>
      </c>
      <c r="C62" s="41">
        <v>-64494</v>
      </c>
      <c r="D62" s="41"/>
      <c r="E62" s="42">
        <v>-64207</v>
      </c>
    </row>
    <row r="63" spans="1:6" ht="21.65" customHeight="1">
      <c r="A63" s="10" t="s">
        <v>56</v>
      </c>
      <c r="C63" s="42">
        <v>328</v>
      </c>
      <c r="D63" s="41"/>
      <c r="E63" s="42">
        <v>16</v>
      </c>
    </row>
    <row r="64" spans="1:6" ht="21.65" customHeight="1">
      <c r="A64" s="13" t="s">
        <v>135</v>
      </c>
      <c r="B64" s="13"/>
      <c r="C64" s="41">
        <v>-60211</v>
      </c>
      <c r="D64" s="41"/>
      <c r="E64" s="41">
        <v>-54401</v>
      </c>
      <c r="F64" s="13"/>
    </row>
    <row r="65" spans="1:6" ht="21.65" customHeight="1">
      <c r="A65" s="12" t="s">
        <v>162</v>
      </c>
      <c r="B65" s="12"/>
      <c r="C65" s="69">
        <f>SUM(C52:C64)</f>
        <v>-5939203</v>
      </c>
      <c r="D65" s="67"/>
      <c r="E65" s="69">
        <f>SUM(E52:E64)</f>
        <v>1779311</v>
      </c>
      <c r="F65" s="12"/>
    </row>
    <row r="66" spans="1:6" ht="21.65" customHeight="1">
      <c r="A66" s="12"/>
      <c r="B66" s="12"/>
      <c r="C66" s="41"/>
      <c r="D66" s="42"/>
      <c r="E66" s="41"/>
      <c r="F66" s="12"/>
    </row>
    <row r="67" spans="1:6" ht="21.65" customHeight="1">
      <c r="A67" s="43" t="s">
        <v>48</v>
      </c>
      <c r="B67" s="12"/>
      <c r="C67" s="41"/>
      <c r="D67" s="42"/>
      <c r="E67" s="41"/>
      <c r="F67" s="12"/>
    </row>
    <row r="68" spans="1:6" ht="21.65" customHeight="1">
      <c r="A68" s="10" t="s">
        <v>61</v>
      </c>
      <c r="B68" s="12"/>
      <c r="C68" s="41">
        <v>-64996</v>
      </c>
      <c r="D68" s="42"/>
      <c r="E68" s="41">
        <v>-57290</v>
      </c>
      <c r="F68" s="12"/>
    </row>
    <row r="69" spans="1:6" ht="21.65" customHeight="1">
      <c r="A69" s="10" t="s">
        <v>160</v>
      </c>
      <c r="B69" s="12"/>
      <c r="C69" s="41">
        <v>5000000</v>
      </c>
      <c r="D69" s="42"/>
      <c r="E69" s="94">
        <v>0</v>
      </c>
      <c r="F69" s="12"/>
    </row>
    <row r="70" spans="1:6" ht="21.65" customHeight="1">
      <c r="A70" s="12" t="s">
        <v>163</v>
      </c>
      <c r="B70" s="12"/>
      <c r="C70" s="69">
        <f>SUM(C68:C69)</f>
        <v>4935004</v>
      </c>
      <c r="D70" s="67"/>
      <c r="E70" s="69">
        <f>SUM(E68:E69)</f>
        <v>-57290</v>
      </c>
      <c r="F70" s="12"/>
    </row>
    <row r="71" spans="1:6" ht="21.65" customHeight="1">
      <c r="A71" s="12"/>
      <c r="B71" s="12"/>
      <c r="C71" s="41"/>
      <c r="D71" s="42"/>
      <c r="E71" s="41"/>
      <c r="F71" s="12"/>
    </row>
    <row r="72" spans="1:6" ht="21.65" customHeight="1">
      <c r="A72" s="12" t="s">
        <v>139</v>
      </c>
      <c r="B72" s="12"/>
      <c r="C72" s="67">
        <f>C42+C65+C70</f>
        <v>89354</v>
      </c>
      <c r="D72" s="67"/>
      <c r="E72" s="67">
        <f>E42+E65+E70</f>
        <v>-81951</v>
      </c>
      <c r="F72" s="12"/>
    </row>
    <row r="73" spans="1:6" ht="21.65" customHeight="1">
      <c r="A73" s="10" t="s">
        <v>140</v>
      </c>
      <c r="B73" s="12"/>
      <c r="C73" s="63">
        <f>BS!G8</f>
        <v>643315</v>
      </c>
      <c r="D73" s="28"/>
      <c r="E73" s="63">
        <v>691375</v>
      </c>
      <c r="F73" s="12"/>
    </row>
    <row r="74" spans="1:6" ht="21.65" customHeight="1" thickBot="1">
      <c r="A74" s="12" t="s">
        <v>157</v>
      </c>
      <c r="B74" s="12"/>
      <c r="C74" s="70">
        <f>SUM(C72:C73)</f>
        <v>732669</v>
      </c>
      <c r="D74" s="67"/>
      <c r="E74" s="70">
        <f>SUM(E72:E73)</f>
        <v>609424</v>
      </c>
      <c r="F74" s="12"/>
    </row>
    <row r="75" spans="1:6" ht="21.65" customHeight="1" thickTop="1">
      <c r="D75" s="71"/>
      <c r="E75" s="71"/>
    </row>
    <row r="76" spans="1:6" ht="21.65" customHeight="1">
      <c r="A76" s="12" t="s">
        <v>84</v>
      </c>
      <c r="B76" s="12"/>
      <c r="C76" s="56"/>
      <c r="D76" s="68"/>
      <c r="E76" s="56"/>
      <c r="F76" s="12"/>
    </row>
    <row r="77" spans="1:6" ht="21.65" customHeight="1">
      <c r="A77" s="10" t="s">
        <v>85</v>
      </c>
      <c r="C77" s="56"/>
      <c r="D77" s="68"/>
      <c r="E77" s="56"/>
    </row>
    <row r="78" spans="1:6" ht="21.65" customHeight="1">
      <c r="A78" s="10" t="s">
        <v>172</v>
      </c>
      <c r="C78" s="42">
        <v>11761</v>
      </c>
      <c r="D78" s="68"/>
      <c r="E78" s="56">
        <v>29066</v>
      </c>
    </row>
    <row r="79" spans="1:6" ht="21.65" customHeight="1">
      <c r="C79" s="41"/>
      <c r="D79" s="68"/>
      <c r="E79" s="61"/>
    </row>
    <row r="80" spans="1:6" ht="21.65" customHeight="1">
      <c r="C80" s="101" t="b">
        <f>+C74=BS!E8</f>
        <v>1</v>
      </c>
      <c r="D80" s="68"/>
      <c r="E80" s="61"/>
    </row>
    <row r="81" spans="1:6" ht="21.65" customHeight="1">
      <c r="A81" s="13"/>
      <c r="B81" s="13"/>
      <c r="C81" s="61"/>
      <c r="D81" s="68"/>
      <c r="E81" s="61"/>
      <c r="F81" s="13"/>
    </row>
  </sheetData>
  <mergeCells count="8">
    <mergeCell ref="C51:E51"/>
    <mergeCell ref="C7:E7"/>
    <mergeCell ref="C3:E3"/>
    <mergeCell ref="C4:E4"/>
    <mergeCell ref="C5:E5"/>
    <mergeCell ref="C47:E47"/>
    <mergeCell ref="C48:E48"/>
    <mergeCell ref="C50:E50"/>
  </mergeCells>
  <printOptions gridLinesSet="0"/>
  <pageMargins left="0.8" right="0.8" top="0.48" bottom="0.5" header="0.5" footer="0.5"/>
  <pageSetup paperSize="9" scale="84" firstPageNumber="7" fitToHeight="2" orientation="portrait" useFirstPageNumber="1" r:id="rId1"/>
  <headerFooter alignWithMargins="0">
    <oddFooter>&amp;L   &amp;"Times New Roman,Regular"&amp;11The accompanying notes form an integral part of the interim financial statements.
&amp;C&amp;"Times New Roman,Regular"&amp;11&amp;P</oddFooter>
  </headerFooter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02F744B6AB0E488F94EEE936AD8398" ma:contentTypeVersion="3" ma:contentTypeDescription="Create a new document." ma:contentTypeScope="" ma:versionID="fd9cf6c43fde9ec7b6a51e9aea4fa87c">
  <xsd:schema xmlns:xsd="http://www.w3.org/2001/XMLSchema" xmlns:xs="http://www.w3.org/2001/XMLSchema" xmlns:p="http://schemas.microsoft.com/office/2006/metadata/properties" xmlns:ns2="b4514ad8-9f16-4601-afec-2654cddb2dc3" targetNamespace="http://schemas.microsoft.com/office/2006/metadata/properties" ma:root="true" ma:fieldsID="d6a4a22065a876272978a44dce6c2ce2" ns2:_="">
    <xsd:import namespace="b4514ad8-9f16-4601-afec-2654cddb2d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14ad8-9f16-4601-afec-2654cddb2d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6270A5-0CAF-4EEC-8719-D6C4BCCCBE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2C8449-1676-462C-BF98-3602475A0D85}">
  <ds:schemaRefs>
    <ds:schemaRef ds:uri="http://schemas.microsoft.com/office/2006/documentManagement/types"/>
    <ds:schemaRef ds:uri="http://schemas.microsoft.com/sharepoint/v3"/>
    <ds:schemaRef ds:uri="http://www.w3.org/XML/1998/namespace"/>
    <ds:schemaRef ds:uri="http://schemas.microsoft.com/office/2006/metadata/properties"/>
    <ds:schemaRef ds:uri="http://purl.org/dc/terms/"/>
    <ds:schemaRef ds:uri="f6ba49b0-bcda-4796-8236-5b5cc1493ace"/>
    <ds:schemaRef ds:uri="http://purl.org/dc/dcmitype/"/>
    <ds:schemaRef ds:uri="4243d5be-521d-4052-81ca-f0f31ea6f2da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5716746-add9-412a-97a9-1b5167d151a3"/>
  </ds:schemaRefs>
</ds:datastoreItem>
</file>

<file path=customXml/itemProps3.xml><?xml version="1.0" encoding="utf-8"?>
<ds:datastoreItem xmlns:ds="http://schemas.openxmlformats.org/officeDocument/2006/customXml" ds:itemID="{26CE8752-9810-4E8C-99D9-17911B9664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14ad8-9f16-4601-afec-2654cddb2d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2025-05-13T02:07:18Z</cp:lastPrinted>
  <dcterms:created xsi:type="dcterms:W3CDTF">1999-05-15T03:54:17Z</dcterms:created>
  <dcterms:modified xsi:type="dcterms:W3CDTF">2025-05-13T02:07:19Z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0x0101005302F744B6AB0E488F94EEE936AD8398</vt:lpwstr>
  </property>
</Properties>
</file>